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760" tabRatio="892" activeTab="6"/>
  </bookViews>
  <sheets>
    <sheet name="Зведена " sheetId="1" r:id="rId1"/>
    <sheet name="МПТБ с.Мирча" sheetId="2" r:id="rId2"/>
    <sheet name="МПТБ с.Завосино" sheetId="3" r:id="rId3"/>
    <sheet name="АЗПСМ с.МАЛИЙ Березний" sheetId="4" r:id="rId4"/>
    <sheet name="МПТБ с Смериково" sheetId="5" r:id="rId5"/>
    <sheet name="МПТБ с. Буківцево" sheetId="6" r:id="rId6"/>
    <sheet name="АЗПСМ с.Чорноголова" sheetId="7" r:id="rId7"/>
  </sheets>
  <definedNames>
    <definedName name="cRText" localSheetId="0">#REF!</definedName>
    <definedName name="cRText">#REF!</definedName>
    <definedName name="Detail" localSheetId="0">#REF!</definedName>
    <definedName name="Detail">#REF!</definedName>
    <definedName name="Header" localSheetId="0">#REF!</definedName>
    <definedName name="Header">#REF!</definedName>
    <definedName name="nGrafa_1" localSheetId="0">#REF!</definedName>
    <definedName name="nGrafa_1">#REF!</definedName>
    <definedName name="nGrafa_10" localSheetId="0">#REF!</definedName>
    <definedName name="nGrafa_10">#REF!</definedName>
    <definedName name="nGrafa_13" localSheetId="0">#REF!</definedName>
    <definedName name="nGrafa_13">#REF!</definedName>
    <definedName name="nGrafa_14" localSheetId="0">#REF!</definedName>
    <definedName name="nGrafa_14">#REF!</definedName>
    <definedName name="nGrafa_7" localSheetId="0">#REF!</definedName>
    <definedName name="nGrafa_7">#REF!</definedName>
    <definedName name="nGrafa_7Sheet" localSheetId="0">#REF!</definedName>
    <definedName name="nGrafa_7Sheet">#REF!</definedName>
    <definedName name="nGrafa_8" localSheetId="0">#REF!</definedName>
    <definedName name="nGrafa_8">#REF!</definedName>
    <definedName name="nGrafa_8Sheet" localSheetId="0">#REF!</definedName>
    <definedName name="nGrafa_8Sheet">#REF!</definedName>
    <definedName name="nGrafa_9" localSheetId="0">#REF!</definedName>
    <definedName name="nGrafa_9">#REF!</definedName>
    <definedName name="nGrafa1" localSheetId="0">#REF!</definedName>
    <definedName name="nGrafa1">#REF!</definedName>
    <definedName name="nGrafa10" localSheetId="0">#REF!</definedName>
    <definedName name="nGrafa10">#REF!</definedName>
    <definedName name="nGrafa11" localSheetId="0">#REF!</definedName>
    <definedName name="nGrafa11">#REF!</definedName>
    <definedName name="nGrafa12" localSheetId="0">#REF!</definedName>
    <definedName name="nGrafa12">#REF!</definedName>
    <definedName name="nGrafa13" localSheetId="0">#REF!</definedName>
    <definedName name="nGrafa13">#REF!</definedName>
    <definedName name="nGrafa14" localSheetId="0">#REF!</definedName>
    <definedName name="nGrafa14">#REF!</definedName>
    <definedName name="nGrafa15" localSheetId="0">#REF!</definedName>
    <definedName name="nGrafa15">#REF!</definedName>
    <definedName name="nGrafa16" localSheetId="0">#REF!</definedName>
    <definedName name="nGrafa16">#REF!</definedName>
    <definedName name="nGrafa2" localSheetId="0">#REF!</definedName>
    <definedName name="nGrafa2">#REF!</definedName>
    <definedName name="nGrafa3" localSheetId="0">#REF!</definedName>
    <definedName name="nGrafa3">#REF!</definedName>
    <definedName name="nGrafa4" localSheetId="0">#REF!</definedName>
    <definedName name="nGrafa4">#REF!</definedName>
    <definedName name="nGrafa5" localSheetId="0">#REF!</definedName>
    <definedName name="nGrafa5">#REF!</definedName>
    <definedName name="nGrafa6" localSheetId="0">#REF!</definedName>
    <definedName name="nGrafa6">#REF!</definedName>
    <definedName name="nGrafa7" localSheetId="0">#REF!</definedName>
    <definedName name="nGrafa7">#REF!</definedName>
    <definedName name="nGrafa8" localSheetId="0">#REF!</definedName>
    <definedName name="nGrafa8">#REF!</definedName>
    <definedName name="nGrafa9" localSheetId="0">#REF!</definedName>
    <definedName name="nGrafa9">#REF!</definedName>
    <definedName name="nTotal_10" localSheetId="0">#REF!</definedName>
    <definedName name="nTotal_10">#REF!</definedName>
    <definedName name="nTotal_13" localSheetId="0">#REF!</definedName>
    <definedName name="nTotal_13">#REF!</definedName>
    <definedName name="nTotal_14" localSheetId="0">#REF!</definedName>
    <definedName name="nTotal_14">#REF!</definedName>
    <definedName name="nTotal_2" localSheetId="0">#REF!</definedName>
    <definedName name="nTotal_2">#REF!</definedName>
    <definedName name="nTotal_7" localSheetId="0">#REF!</definedName>
    <definedName name="nTotal_7">#REF!</definedName>
    <definedName name="nTotal_8" localSheetId="0">#REF!</definedName>
    <definedName name="nTotal_8">#REF!</definedName>
    <definedName name="nTotal_9" localSheetId="0">#REF!</definedName>
    <definedName name="nTotal_9">#REF!</definedName>
    <definedName name="nTotal1_10" localSheetId="0">#REF!</definedName>
    <definedName name="nTotal1_10">#REF!</definedName>
    <definedName name="nTotal1_13" localSheetId="0">#REF!</definedName>
    <definedName name="nTotal1_13">#REF!</definedName>
    <definedName name="nTotal1_14" localSheetId="0">#REF!</definedName>
    <definedName name="nTotal1_14">#REF!</definedName>
    <definedName name="nTotal1_2" localSheetId="0">#REF!</definedName>
    <definedName name="nTotal1_2">#REF!</definedName>
    <definedName name="nTotal1_7" localSheetId="0">#REF!</definedName>
    <definedName name="nTotal1_7">#REF!</definedName>
    <definedName name="nTotal1_8" localSheetId="0">#REF!</definedName>
    <definedName name="nTotal1_8">#REF!</definedName>
    <definedName name="nTotal1_9" localSheetId="0">#REF!</definedName>
    <definedName name="nTotal1_9">#REF!</definedName>
    <definedName name="PageTotal" localSheetId="0">#REF!</definedName>
    <definedName name="PageTotal">#REF!</definedName>
    <definedName name="RHide" localSheetId="0">#REF!</definedName>
    <definedName name="RHide">#REF!</definedName>
    <definedName name="RMerge" localSheetId="0">#REF!,#REF!,#REF!,#REF!</definedName>
    <definedName name="RMerge">#REF!,#REF!,#REF!,#REF!</definedName>
    <definedName name="RText" localSheetId="0">#REF!</definedName>
    <definedName name="RText">#REF!</definedName>
    <definedName name="Summery" localSheetId="0">#REF!</definedName>
    <definedName name="Summery">#REF!</definedName>
    <definedName name="Title" localSheetId="0">#REF!</definedName>
    <definedName name="Title">#REF!</definedName>
    <definedName name="Total" localSheetId="0">#REF!</definedName>
    <definedName name="Total">#REF!</definedName>
    <definedName name="Total1" localSheetId="0">#REF!</definedName>
    <definedName name="Total1">#REF!</definedName>
    <definedName name="Total2" localSheetId="0">#REF!</definedName>
    <definedName name="Total2">#REF!</definedName>
    <definedName name="Всего_колво" localSheetId="0">#REF!</definedName>
    <definedName name="Всего_колво">#REF!</definedName>
    <definedName name="Всего_колво_бух" localSheetId="0">#REF!</definedName>
    <definedName name="Всего_колво_бух">#REF!</definedName>
    <definedName name="Всего_номеров" localSheetId="0">#REF!</definedName>
    <definedName name="Всего_номеров">#REF!</definedName>
    <definedName name="Всего_сумма" localSheetId="0">#REF!</definedName>
    <definedName name="Всего_сумма">#REF!</definedName>
    <definedName name="Всего_сумма_бух" localSheetId="0">#REF!</definedName>
    <definedName name="Всего_сумма_бух">#REF!</definedName>
    <definedName name="Глава_ком" localSheetId="0">#REF!</definedName>
    <definedName name="Глава_ком">#REF!</definedName>
    <definedName name="Дата" localSheetId="0">#REF!</definedName>
    <definedName name="Дата">#REF!</definedName>
    <definedName name="Дата_приказа" localSheetId="0">#REF!</definedName>
    <definedName name="Дата_приказа">#REF!</definedName>
    <definedName name="Додаток" localSheetId="0">#REF!</definedName>
    <definedName name="Додаток">#REF!</definedName>
    <definedName name="Должность" localSheetId="0">#REF!</definedName>
    <definedName name="Должность">#REF!</definedName>
    <definedName name="Должность_главы_ком" localSheetId="0">#REF!</definedName>
    <definedName name="Должность_главы_ком">#REF!</definedName>
    <definedName name="Должность_МО" localSheetId="0">#REF!</definedName>
    <definedName name="Должность_МО">#REF!</definedName>
    <definedName name="Должность_члена_ком_1" localSheetId="0">#REF!</definedName>
    <definedName name="Должность_члена_ком_1">#REF!</definedName>
    <definedName name="Должность_члена_ком_10" localSheetId="0">#REF!</definedName>
    <definedName name="Должность_члена_ком_10">#REF!</definedName>
    <definedName name="Должность_члена_ком_2" localSheetId="0">#REF!</definedName>
    <definedName name="Должность_члена_ком_2">#REF!</definedName>
    <definedName name="Должность_члена_ком_3" localSheetId="0">#REF!</definedName>
    <definedName name="Должность_члена_ком_3">#REF!</definedName>
    <definedName name="Должность_члена_ком_4" localSheetId="0">#REF!</definedName>
    <definedName name="Должность_члена_ком_4">#REF!</definedName>
    <definedName name="Должность_члена_ком_5" localSheetId="0">#REF!</definedName>
    <definedName name="Должность_члена_ком_5">#REF!</definedName>
    <definedName name="Должность_члена_ком_6" localSheetId="0">#REF!</definedName>
    <definedName name="Должность_члена_ком_6">#REF!</definedName>
    <definedName name="Должность_члена_ком_7" localSheetId="0">#REF!</definedName>
    <definedName name="Должность_члена_ком_7">#REF!</definedName>
    <definedName name="Должность_члена_ком_8" localSheetId="0">#REF!</definedName>
    <definedName name="Должность_члена_ком_8">#REF!</definedName>
    <definedName name="Должность_члена_ком_9" localSheetId="0">#REF!</definedName>
    <definedName name="Должность_члена_ком_9">#REF!</definedName>
    <definedName name="_xlnm.Print_Titles" localSheetId="0">'Зведена '!$17:$17</definedName>
    <definedName name="Итог_по_листу" localSheetId="0">#REF!</definedName>
    <definedName name="Итог_по_листу">#REF!</definedName>
    <definedName name="Код_ЕГРПОУ" localSheetId="0">#REF!</definedName>
    <definedName name="Код_ЕГРПОУ">#REF!</definedName>
    <definedName name="Код_ЕГРПОУ2" localSheetId="0">#REF!</definedName>
    <definedName name="Код_ЕГРПОУ2">#REF!</definedName>
    <definedName name="Код_ЕГРПОУ3" localSheetId="0">#REF!</definedName>
    <definedName name="Код_ЕГРПОУ3">#REF!</definedName>
    <definedName name="Код_ЕГРПОУ4" localSheetId="0">#REF!</definedName>
    <definedName name="Код_ЕГРПОУ4">#REF!</definedName>
    <definedName name="Код_ЕГРПОУ5" localSheetId="0">#REF!</definedName>
    <definedName name="Код_ЕГРПОУ5">#REF!</definedName>
    <definedName name="Код_ЕГРПОУ6" localSheetId="0">#REF!</definedName>
    <definedName name="Код_ЕГРПОУ6">#REF!</definedName>
    <definedName name="Код_ЕГРПОУ7" localSheetId="0">#REF!</definedName>
    <definedName name="Код_ЕГРПОУ7">#REF!</definedName>
    <definedName name="Код_ЕГРПОУ8" localSheetId="0">#REF!</definedName>
    <definedName name="Код_ЕГРПОУ8">#REF!</definedName>
    <definedName name="Номер_приказа" localSheetId="0">#REF!</definedName>
    <definedName name="Номер_приказа">#REF!</definedName>
    <definedName name="Номера" localSheetId="0">#REF!</definedName>
    <definedName name="Номера">#REF!</definedName>
    <definedName name="_xlnm.Print_Area" localSheetId="0">'Зведена '!$A$1:$Q$38</definedName>
    <definedName name="Организация" localSheetId="0">#REF!</definedName>
    <definedName name="Организация">#REF!</definedName>
    <definedName name="Раздел_МОЛ" localSheetId="0">#REF!</definedName>
    <definedName name="Раздел_МОЛ">#REF!</definedName>
    <definedName name="Скрыть1" localSheetId="0">#REF!</definedName>
    <definedName name="Скрыть1">#REF!</definedName>
    <definedName name="Скрыть10" localSheetId="0">#REF!</definedName>
    <definedName name="Скрыть10">#REF!</definedName>
    <definedName name="Скрыть11" localSheetId="0">#REF!</definedName>
    <definedName name="Скрыть11">#REF!</definedName>
    <definedName name="Скрыть12" localSheetId="0">#REF!</definedName>
    <definedName name="Скрыть12">#REF!</definedName>
    <definedName name="Скрыть13" localSheetId="0">#REF!</definedName>
    <definedName name="Скрыть13">#REF!</definedName>
    <definedName name="Скрыть14" localSheetId="0">#REF!</definedName>
    <definedName name="Скрыть14">#REF!</definedName>
    <definedName name="Скрыть15" localSheetId="0">#REF!</definedName>
    <definedName name="Скрыть15">#REF!</definedName>
    <definedName name="Скрыть16" localSheetId="0">#REF!</definedName>
    <definedName name="Скрыть16">#REF!</definedName>
    <definedName name="Скрыть17" localSheetId="0">#REF!</definedName>
    <definedName name="Скрыть17">#REF!</definedName>
    <definedName name="Скрыть18" localSheetId="0">#REF!</definedName>
    <definedName name="Скрыть18">#REF!</definedName>
    <definedName name="Скрыть19" localSheetId="0">#REF!</definedName>
    <definedName name="Скрыть19">#REF!</definedName>
    <definedName name="Скрыть2" localSheetId="0">#REF!</definedName>
    <definedName name="Скрыть2">#REF!</definedName>
    <definedName name="Скрыть20" localSheetId="0">#REF!</definedName>
    <definedName name="Скрыть20">#REF!</definedName>
    <definedName name="Скрыть21" localSheetId="0">#REF!</definedName>
    <definedName name="Скрыть21">#REF!</definedName>
    <definedName name="Скрыть3" localSheetId="0">#REF!</definedName>
    <definedName name="Скрыть3">#REF!</definedName>
    <definedName name="Скрыть4" localSheetId="0">#REF!</definedName>
    <definedName name="Скрыть4">#REF!</definedName>
    <definedName name="Скрыть5" localSheetId="0">#REF!</definedName>
    <definedName name="Скрыть5">#REF!</definedName>
    <definedName name="Скрыть6" localSheetId="0">#REF!</definedName>
    <definedName name="Скрыть6">#REF!</definedName>
    <definedName name="Скрыть7" localSheetId="0">#REF!</definedName>
    <definedName name="Скрыть7">#REF!</definedName>
    <definedName name="Скрыть8" localSheetId="0">#REF!</definedName>
    <definedName name="Скрыть8">#REF!</definedName>
    <definedName name="Скрыть9" localSheetId="0">#REF!</definedName>
    <definedName name="Скрыть9">#REF!</definedName>
    <definedName name="Счета" localSheetId="0">#REF!</definedName>
    <definedName name="Счета">#REF!</definedName>
    <definedName name="ФИО" localSheetId="0">#REF!</definedName>
    <definedName name="ФИО">#REF!</definedName>
    <definedName name="ФИО_МО" localSheetId="0">#REF!</definedName>
    <definedName name="ФИО_МО">#REF!</definedName>
    <definedName name="Член_ком_1" localSheetId="0">#REF!</definedName>
    <definedName name="Член_ком_1">#REF!</definedName>
    <definedName name="Член_ком_10" localSheetId="0">#REF!</definedName>
    <definedName name="Член_ком_10">#REF!</definedName>
    <definedName name="Член_ком_2" localSheetId="0">#REF!</definedName>
    <definedName name="Член_ком_2">#REF!</definedName>
    <definedName name="Член_ком_3" localSheetId="0">#REF!</definedName>
    <definedName name="Член_ком_3">#REF!</definedName>
    <definedName name="Член_ком_4" localSheetId="0">#REF!</definedName>
    <definedName name="Член_ком_4">#REF!</definedName>
    <definedName name="Член_ком_5" localSheetId="0">#REF!</definedName>
    <definedName name="Член_ком_5">#REF!</definedName>
    <definedName name="Член_ком_6" localSheetId="0">#REF!</definedName>
    <definedName name="Член_ком_6">#REF!</definedName>
    <definedName name="Член_ком_7" localSheetId="0">#REF!</definedName>
    <definedName name="Член_ком_7">#REF!</definedName>
    <definedName name="Член_ком_8" localSheetId="0">#REF!</definedName>
    <definedName name="Член_ком_8">#REF!</definedName>
    <definedName name="Член_ком_9" localSheetId="0">#REF!</definedName>
    <definedName name="Член_ком_9">#REF!</definedName>
  </definedNames>
  <calcPr fullCalcOnLoad="1"/>
</workbook>
</file>

<file path=xl/sharedStrings.xml><?xml version="1.0" encoding="utf-8"?>
<sst xmlns="http://schemas.openxmlformats.org/spreadsheetml/2006/main" count="961" uniqueCount="290">
  <si>
    <t>№ з/п</t>
  </si>
  <si>
    <t>Номер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</si>
  <si>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</si>
  <si>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</si>
  <si>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</si>
  <si>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</si>
  <si>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</si>
  <si>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сума зносу
(накопиченої амортизації)
</t>
  </si>
  <si>
    <t xml:space="preserve">балансова вартість </t>
  </si>
  <si>
    <t>Х</t>
  </si>
  <si>
    <t>Один. вимір.</t>
  </si>
  <si>
    <t>за даними бухгалтерського обліку</t>
  </si>
  <si>
    <t>ОПИС</t>
  </si>
  <si>
    <t>Рахунок 104</t>
  </si>
  <si>
    <t>Назва об"єкта</t>
  </si>
  <si>
    <t>Балансова (первісна) вартість, грн</t>
  </si>
  <si>
    <t xml:space="preserve">Сума нарахованого зносу, грн
(накопиченої амортизації)
</t>
  </si>
  <si>
    <t>Балансова (залишкова) вартість, грн</t>
  </si>
  <si>
    <t xml:space="preserve">Разом </t>
  </si>
  <si>
    <t>до рішення районної ради</t>
  </si>
  <si>
    <t>від ___________ №______</t>
  </si>
  <si>
    <t>Холодильник "Райнфорд"</t>
  </si>
  <si>
    <t>шт</t>
  </si>
  <si>
    <t>Ваги для дітей та новонароджених</t>
  </si>
  <si>
    <t>Стіл</t>
  </si>
  <si>
    <t>Тапчан</t>
  </si>
  <si>
    <t>Тумбочка</t>
  </si>
  <si>
    <t>Вага дитяча</t>
  </si>
  <si>
    <t>Носилки санітарні</t>
  </si>
  <si>
    <t>Тонометр Маклова</t>
  </si>
  <si>
    <t>Крісло гінекологічне</t>
  </si>
  <si>
    <t>Шкафи (секції)</t>
  </si>
  <si>
    <t>Шкаф кухонний</t>
  </si>
  <si>
    <t>Вимірювач артеріального тиску Gamma з фонендоскопом</t>
  </si>
  <si>
    <t>Разом за рахунком 104:</t>
  </si>
  <si>
    <t>Ємність -контейнер полімерний для дезінфекції медичних виробів ЕДПО-5-01</t>
  </si>
  <si>
    <t>Ємність -контейнер полімерний для дезінфекції медичних виробів ЕДПО-3-01</t>
  </si>
  <si>
    <t>Термометр  Gamma Thermo Soft 7%</t>
  </si>
  <si>
    <t>Бактерицидний опромінювач Basto Stefa OBB 15S OZONE FREE</t>
  </si>
  <si>
    <t>Термометр цифровий LD-300</t>
  </si>
  <si>
    <t>Сумка-укладка медсестри (фельдшера)</t>
  </si>
  <si>
    <t>Ростомір напольний РВП-2000 з механічними вагами</t>
  </si>
  <si>
    <t>Рулетка (вимірювальна стрічка)</t>
  </si>
  <si>
    <t>Таблиця для перевірки гостроти зору Сивцева</t>
  </si>
  <si>
    <t>Діагностичний ліхтарик білий металевий з кнопкою (з батерейкою)</t>
  </si>
  <si>
    <t>Разом за рахунком 112:</t>
  </si>
  <si>
    <t>Рахунок 221</t>
  </si>
  <si>
    <t>Бікси</t>
  </si>
  <si>
    <t>Вогнегасник</t>
  </si>
  <si>
    <t>Карніз</t>
  </si>
  <si>
    <t>Каструля</t>
  </si>
  <si>
    <t>Лоток</t>
  </si>
  <si>
    <t>Ножиці</t>
  </si>
  <si>
    <t>Ростомір дитячий</t>
  </si>
  <si>
    <t>Стенди</t>
  </si>
  <si>
    <t>Стільці</t>
  </si>
  <si>
    <t>Телефон Panasonic</t>
  </si>
  <si>
    <t>Шини крамера</t>
  </si>
  <si>
    <t>Разом за рахунком 221:</t>
  </si>
  <si>
    <t>Бікс</t>
  </si>
  <si>
    <t>Вага дитяча  МЕХАНІЧНА</t>
  </si>
  <si>
    <t>Карнізи</t>
  </si>
  <si>
    <t>Лічильник НІК-2102</t>
  </si>
  <si>
    <t xml:space="preserve">Печка </t>
  </si>
  <si>
    <t>Стенд</t>
  </si>
  <si>
    <t>Телефон</t>
  </si>
  <si>
    <t>Умивальник</t>
  </si>
  <si>
    <t xml:space="preserve">Стіл </t>
  </si>
  <si>
    <t>Пеленальний столик</t>
  </si>
  <si>
    <t>Інструментальний столик</t>
  </si>
  <si>
    <t>Гінекологічне крісло</t>
  </si>
  <si>
    <t>Пеленки</t>
  </si>
  <si>
    <t>Рушники</t>
  </si>
  <si>
    <t>Занавіски</t>
  </si>
  <si>
    <t>Простинь</t>
  </si>
  <si>
    <t>Вимірювальна стрічка 1,5м</t>
  </si>
  <si>
    <t>"Сфігмоманометр з набором манжет для рук" (апарат  для вимірювання кров'яного тиску (сфігмоманометр) "MEDIKАRE" (ТРИ МАНЖЕТИ, МОДЕЛЬ Sst-1</t>
  </si>
  <si>
    <t>Апарат визначення рівня глюкози крові "Система визначення глюкози в крові для самоконтролю Element IGM-0021</t>
  </si>
  <si>
    <t xml:space="preserve">Стетоскоп Раппапорта ВК3003 </t>
  </si>
  <si>
    <t>РАЗОМ</t>
  </si>
  <si>
    <t>АЗПСМ сМалий Березний</t>
  </si>
  <si>
    <t>Разом за рахунком 106:</t>
  </si>
  <si>
    <t xml:space="preserve">Небулайзер компресорний СN-02 MQ </t>
  </si>
  <si>
    <t>Вага медична доросла</t>
  </si>
  <si>
    <t>Бікси КСК-3</t>
  </si>
  <si>
    <t>Вага побутова</t>
  </si>
  <si>
    <t>Вішак</t>
  </si>
  <si>
    <t>Вішалка</t>
  </si>
  <si>
    <t>Гігрометр психометричний ВІТ-1</t>
  </si>
  <si>
    <t>Камін електричний</t>
  </si>
  <si>
    <t>Каструлі</t>
  </si>
  <si>
    <t>Контейнер</t>
  </si>
  <si>
    <t>Кушетка</t>
  </si>
  <si>
    <t>Ліжка</t>
  </si>
  <si>
    <t>Медичний шкаф</t>
  </si>
  <si>
    <t>Мусорний ящик</t>
  </si>
  <si>
    <t>Ножниці</t>
  </si>
  <si>
    <t>Печать</t>
  </si>
  <si>
    <t>Стелаж</t>
  </si>
  <si>
    <t>Столи</t>
  </si>
  <si>
    <t>Таблиця Сивцева</t>
  </si>
  <si>
    <t>Тазомір</t>
  </si>
  <si>
    <t>Термометр віконний</t>
  </si>
  <si>
    <t>Фонендоскоп</t>
  </si>
  <si>
    <t>Шкаф</t>
  </si>
  <si>
    <t>Шпателя</t>
  </si>
  <si>
    <t>Шприц Жане</t>
  </si>
  <si>
    <t>Вогнегасний ВП2</t>
  </si>
  <si>
    <t>Тонометр механічний з фонендоскопом LITTLE DOCTOR (064324</t>
  </si>
  <si>
    <t>Гігрометр психометричний ВІТ-2</t>
  </si>
  <si>
    <t>Термомотр ТС-7</t>
  </si>
  <si>
    <t>Електроконвектор Термія 2,0</t>
  </si>
  <si>
    <t xml:space="preserve">Штатив для довготривалих вливань ШДВ-3 </t>
  </si>
  <si>
    <t>Спалювач голок та деструктор шприців NULSFE DOTS</t>
  </si>
  <si>
    <t>Пульсоксиметр "БІОМЕД" ВР-10М</t>
  </si>
  <si>
    <t>Молоток неврологічний по Dejerine,  для дослідження сухожильних рефлексів з пензликом SURGIWELOMED</t>
  </si>
  <si>
    <t>БФП НР лазерний</t>
  </si>
  <si>
    <t>Ваги механічні</t>
  </si>
  <si>
    <t>Манжета для стегна: Манжета для вимірювання кровяного тиску на нижніх кінцівках "</t>
  </si>
  <si>
    <t>Шафа медична навісна</t>
  </si>
  <si>
    <t xml:space="preserve">Пікфлуометр </t>
  </si>
  <si>
    <t>Вимірювач артеріального тиску з фонендоскопом 700К +набір манжет</t>
  </si>
  <si>
    <t>Набір діагностичних ліхтариків з затискачем і батареєю</t>
  </si>
  <si>
    <t>Апарат Easy Touch для вимірювання рівня глюкози холестирину в крові</t>
  </si>
  <si>
    <t>Вивіска на склі</t>
  </si>
  <si>
    <t>Зажим КСС</t>
  </si>
  <si>
    <t>Каструля емальована</t>
  </si>
  <si>
    <t>Лоток пластмасовий</t>
  </si>
  <si>
    <t>Стерилізатор</t>
  </si>
  <si>
    <t>Стілець</t>
  </si>
  <si>
    <t>Стільці медичні</t>
  </si>
  <si>
    <t>Столик СС2</t>
  </si>
  <si>
    <t>Сумка холодильна</t>
  </si>
  <si>
    <t>Тумбочки</t>
  </si>
  <si>
    <t>Холодильник "Корд"</t>
  </si>
  <si>
    <t>Чайник емалірований</t>
  </si>
  <si>
    <t>Шкаф для медикаментів</t>
  </si>
  <si>
    <t>Система моніторингу кетонів та рівня глюкози в крові  Free Style Optium</t>
  </si>
  <si>
    <t>Тонометр MEDICARE</t>
  </si>
  <si>
    <t>Стіл медичний</t>
  </si>
  <si>
    <t>Стіл двохтумбовий</t>
  </si>
  <si>
    <t>Стетофонендоскоп</t>
  </si>
  <si>
    <t>Апарат для вимірювання крові ФЕК</t>
  </si>
  <si>
    <t>Очний тонометр</t>
  </si>
  <si>
    <t>Термоконтейнер  пінополіуретановий  "Термо-Конт МК"</t>
  </si>
  <si>
    <t>Опромінювач бактерецидний ОБПе-225м</t>
  </si>
  <si>
    <t>Холодильник Дх-417 Днепр</t>
  </si>
  <si>
    <t>Інгалятор 402-А</t>
  </si>
  <si>
    <t>Стерилізатор повітряний ГП-40</t>
  </si>
  <si>
    <t>Випромінювач-рециркулятор бактерицидний "Мед Теко"</t>
  </si>
  <si>
    <t>Центрифуга лабораторна "Елекон"</t>
  </si>
  <si>
    <t>Дихальний (респіраторний) мішок Medicare</t>
  </si>
  <si>
    <t>Сумка укладка лікаря</t>
  </si>
  <si>
    <t>Опромінювач УФ-короткохвильовий переносний БОП-01/27</t>
  </si>
  <si>
    <t>Мікроскоп ХSМ-20</t>
  </si>
  <si>
    <t>Апарат для УВЧ-терапії УВЧ-60 "Мед ТеКо"</t>
  </si>
  <si>
    <t>Прилад для електротерапії "Радіус-01"ФТ</t>
  </si>
  <si>
    <t>Електрокардіограф трьохканальний "Юкард-100"</t>
  </si>
  <si>
    <t>Ноутбук Lenovo V130 15.6 FHD/Pentium4415U/</t>
  </si>
  <si>
    <t>Шкаф2-х дверний</t>
  </si>
  <si>
    <t>Шкаф картотечний</t>
  </si>
  <si>
    <t xml:space="preserve">Шкаф </t>
  </si>
  <si>
    <t>Диван</t>
  </si>
  <si>
    <t>Шафа медична ШМ-1</t>
  </si>
  <si>
    <t>Вага медична RОМЕD-118EF (для  дорослих)</t>
  </si>
  <si>
    <t>Вага медична RОМЕD-20ВS (для новонароджених)</t>
  </si>
  <si>
    <t>Камера Горяєва</t>
  </si>
  <si>
    <t>Коробка стерилізаційна  кругла з фільтром КСКФ-12</t>
  </si>
  <si>
    <t>Коробка стерилізаційна  кругла з фільтром КСКФ-3</t>
  </si>
  <si>
    <t>Ліжко оглядове, що складається</t>
  </si>
  <si>
    <t>Лоток ниркоподібний емальований</t>
  </si>
  <si>
    <t>Лупа  бінокулярна</t>
  </si>
  <si>
    <t>Небулайзер компресорний СN-02MQ</t>
  </si>
  <si>
    <t>Пічка кафельна</t>
  </si>
  <si>
    <t>Ростомір РВ-2000 з механічними вагами</t>
  </si>
  <si>
    <t>Сейф</t>
  </si>
  <si>
    <t>Система контролю рівня глюкози у крові  Оne Touch Ultra</t>
  </si>
  <si>
    <t>Стіл двох тумбовий</t>
  </si>
  <si>
    <t>Стіл пеленальний</t>
  </si>
  <si>
    <t>Стіл пеленальний СПЛ</t>
  </si>
  <si>
    <t>Сумка укладка  медсестри</t>
  </si>
  <si>
    <t>Тонометр АТ LD-71</t>
  </si>
  <si>
    <t>Шкафи</t>
  </si>
  <si>
    <t>Штатив ШВД</t>
  </si>
  <si>
    <t>Простині</t>
  </si>
  <si>
    <t xml:space="preserve">Підодіяльник </t>
  </si>
  <si>
    <t>Наволочки</t>
  </si>
  <si>
    <t>Подушки</t>
  </si>
  <si>
    <t>Матрац</t>
  </si>
  <si>
    <t>Манжета для стегна:"Манжета для вимірювання кровяного тиску на нижніх кінцівках "MEDIKАRE"</t>
  </si>
  <si>
    <t>Отоофтальмоскоп набір "Діагностичний набір LAFTAN ONE-TOUCH-2"</t>
  </si>
  <si>
    <t>Сумка укладка лікаря СУЛ</t>
  </si>
  <si>
    <t>Ємність -контейнер полімерний для дезінфекції медичних виробів ЕДПО-1-01</t>
  </si>
  <si>
    <t>Електрокардіограф "БІОМЕД" ВЕ300</t>
  </si>
  <si>
    <t>Вішалки</t>
  </si>
  <si>
    <t>Груша резинова "1"</t>
  </si>
  <si>
    <t>Зеркало</t>
  </si>
  <si>
    <t>Капіляр Пенчекова (Піпетка)</t>
  </si>
  <si>
    <t>Лейколічильник</t>
  </si>
  <si>
    <t>Лупа кругла</t>
  </si>
  <si>
    <t>Манжета дитяча 18-26см</t>
  </si>
  <si>
    <t>Піпетка "Салі" 0,02мл</t>
  </si>
  <si>
    <t>Піпетка мірна 10мл</t>
  </si>
  <si>
    <t>Піпетка мірна 2мл</t>
  </si>
  <si>
    <t>Піпетка мірна 5мл</t>
  </si>
  <si>
    <t>Пробірка центрафужна без поділок 10 мл</t>
  </si>
  <si>
    <t>Пробірка центрафужна з поділоками 10 мл</t>
  </si>
  <si>
    <t>Пробірки 10*90 П-2</t>
  </si>
  <si>
    <t>Разновес</t>
  </si>
  <si>
    <t>Урометр</t>
  </si>
  <si>
    <t>АЗПСМ с.Чорноголова</t>
  </si>
  <si>
    <t>Бікси великі</t>
  </si>
  <si>
    <t>Зеркло Куско</t>
  </si>
  <si>
    <t>Кип ятильник електр.</t>
  </si>
  <si>
    <t>Крісло акушерське</t>
  </si>
  <si>
    <t>Носилки</t>
  </si>
  <si>
    <t>Стерилізатори</t>
  </si>
  <si>
    <t>Стіл конторський</t>
  </si>
  <si>
    <t>Табл.вим.очн.тиску</t>
  </si>
  <si>
    <t>Тонометр</t>
  </si>
  <si>
    <t>Холодильник Альпарі</t>
  </si>
  <si>
    <t>Шкаф буфетний</t>
  </si>
  <si>
    <t>Апарат УВЧ-66</t>
  </si>
  <si>
    <t>Ростомір підлоговий РП-2000</t>
  </si>
  <si>
    <t>Разом за рахунком 105:</t>
  </si>
  <si>
    <t>Автомобіль Renault Duster Life</t>
  </si>
  <si>
    <t>Спірометр цифровий</t>
  </si>
  <si>
    <t>Апарат для реєстрації ЕКГ з телеметриченою передачею (Електрокардіограф ЮКАРД)</t>
  </si>
  <si>
    <t>Холодильник "GANDI"</t>
  </si>
  <si>
    <t>Сумка укладка</t>
  </si>
  <si>
    <t>101480001</t>
  </si>
  <si>
    <t>Ноутбук НР</t>
  </si>
  <si>
    <t>10490025</t>
  </si>
  <si>
    <t>Комплект обладнання для надання медичних послуг із застосуванням  телемедицини з ЕКГ: Дерматоскоп цифровий,Монітор життєво-важливих показників із цифровим інтерфейсом (АТ, термометрія, пульсоксиметрія,12-канальний електрокардіограф з цифровим інтерфейсом</t>
  </si>
  <si>
    <t>Піч твердопаливна Corobna Pek  в комплекті</t>
  </si>
  <si>
    <t>Лоток  емальований</t>
  </si>
  <si>
    <t>Апарат визначення рівня глюкози крові "Система визначення глюкози в крові для самоконтролю Element IGM-0021(G21B18D2602073)</t>
  </si>
  <si>
    <t>Ваги механічні Моmert</t>
  </si>
  <si>
    <t>Глюкометр Healthpro</t>
  </si>
  <si>
    <t>Подушка</t>
  </si>
  <si>
    <t>Матраци</t>
  </si>
  <si>
    <t>Холодильник ЕЛЕНБЕРГ 221</t>
  </si>
  <si>
    <t>Вимірювальна стрічка 1,5m lang, 8mm breit</t>
  </si>
  <si>
    <t>Набір діагностичних ліхтариків Clip Light LED з затискачем і батареєю</t>
  </si>
  <si>
    <t>Вироби до ванної кімнати "Дозатор рідкого мила"</t>
  </si>
  <si>
    <t>Діспенсери для паперових рушників</t>
  </si>
  <si>
    <t>Відро з віджимом</t>
  </si>
  <si>
    <t>МПТБ с.ЗАВОСИНО</t>
  </si>
  <si>
    <t>МПТБ с.МИРЧА</t>
  </si>
  <si>
    <t>МПТБ с. Смерикова</t>
  </si>
  <si>
    <t>Тонометр з фонендоскопом gamma</t>
  </si>
  <si>
    <t>Дзвінок</t>
  </si>
  <si>
    <t>Таблиця інформаційна АВS пластик р.30*10см (шрифт Брайля)</t>
  </si>
  <si>
    <t>Таблиця інформаційна р.9*10см (кнопка виклику)</t>
  </si>
  <si>
    <t>Стетоскоп  Раппопорта ВК3003 з запасними частинами</t>
  </si>
  <si>
    <t>Додаток 1</t>
  </si>
  <si>
    <t>РАЗОМ по рах 104, 105,106,112,221</t>
  </si>
  <si>
    <t>МПТБ с.Буківцево</t>
  </si>
  <si>
    <t xml:space="preserve"> Рахунок 104 "Машини та обладнання"</t>
  </si>
  <si>
    <t>Рахунок 105 "Транспортні засоби"</t>
  </si>
  <si>
    <t>Рахунок 106 "Інструменти, прилади та інвентар"</t>
  </si>
  <si>
    <t>Рахунок 112 "Малоцінні необоротні матеріальні активи"</t>
  </si>
  <si>
    <t>Рахунок 221 "Малоцінні і швидкозношувальні матеріали"</t>
  </si>
  <si>
    <t>обладнання та устаткування, що передається</t>
  </si>
  <si>
    <t>Рахунок 112 Малоцінні необоротні матеріальні активи</t>
  </si>
  <si>
    <t>Рахунок 104"Машини та обладнання"</t>
  </si>
  <si>
    <t>Рахунок 105 Транспортні засоби</t>
  </si>
  <si>
    <t>Рахунок 106  Інструменти, прилади та інвентар</t>
  </si>
  <si>
    <t xml:space="preserve">Рахунок 112 Малоцінні необоротні матеріальні активи </t>
  </si>
  <si>
    <t>Рахунок 221 Малоцінні і швидкозношувальні матеріали</t>
  </si>
  <si>
    <t>РАЗОМ: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</si>
  <si>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</si>
  <si>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</si>
  <si>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</si>
  <si>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</si>
  <si>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</si>
  <si>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</si>
  <si>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 xml:space="preserve">Голова ради </t>
  </si>
  <si>
    <t xml:space="preserve">Ю.В.Фрінцко      </t>
  </si>
  <si>
    <t>Ю.В.Фрінцко</t>
  </si>
  <si>
    <r>
      <rPr>
        <sz val="14"/>
        <rFont val="Times New Roman"/>
        <family val="1"/>
      </rPr>
      <t>Голова ради</t>
    </r>
    <r>
      <rPr>
        <sz val="10"/>
        <rFont val="Arial Cyr"/>
        <family val="0"/>
      </rPr>
      <t xml:space="preserve"> </t>
    </r>
  </si>
  <si>
    <t>у комунальну власність  Дубриницької сільської ради                                                               Ужгородського району  Закарпатської   області</t>
  </si>
  <si>
    <t>від ____________ р.  №</t>
  </si>
  <si>
    <t>Ю.В. Фрінцко</t>
  </si>
  <si>
    <t>обладнання та устаткування, що передається у комунальну власність  Дубриницької сільської ради                                                            Ужгородського району  Закарпатської   області</t>
  </si>
  <si>
    <t>обладнання та устаткування, що передається у комунальну власність  Дубриницької сільської ради Ужгородського району  Закарпатської   області</t>
  </si>
  <si>
    <t>обладнання та устаткування, що передається у комунальну власність  Дубриницької сільської ради Ужгородського району           Закарпатської   області</t>
  </si>
  <si>
    <t>обладнання та устаткування, що передається у комунальну власність  Дубриницької сільської ради Ужгородського району            Закарпатської   області</t>
  </si>
  <si>
    <t>обладнання та устаткування, що передається у  комунальну власність  Дубриницької сільської ради Ужгородського району    Закарпатської  області</t>
  </si>
  <si>
    <t>обладнання та устаткування, що передається у  комунальну власність   Дубриницької сільської ради Ужгородського району   Закарпатської   області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</si>
</sst>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mmm/yyyy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sz val="8"/>
      <name val="Arial Cyr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7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172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172" fontId="0" fillId="0" borderId="11" xfId="0" applyNumberForma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2" fontId="11" fillId="33" borderId="13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2" fontId="1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14" fillId="0" borderId="12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3" fillId="34" borderId="21" xfId="0" applyFont="1" applyFill="1" applyBorder="1" applyAlignment="1">
      <alignment horizontal="left" vertical="top" wrapText="1"/>
    </xf>
    <xf numFmtId="0" fontId="13" fillId="34" borderId="25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2" fontId="14" fillId="34" borderId="21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14" fillId="0" borderId="12" xfId="0" applyFont="1" applyFill="1" applyBorder="1" applyAlignment="1">
      <alignment/>
    </xf>
    <xf numFmtId="0" fontId="15" fillId="0" borderId="26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vertical="center" wrapText="1"/>
    </xf>
    <xf numFmtId="0" fontId="14" fillId="0" borderId="26" xfId="0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vertical="center" wrapText="1"/>
    </xf>
    <xf numFmtId="2" fontId="14" fillId="0" borderId="12" xfId="0" applyNumberFormat="1" applyFont="1" applyFill="1" applyBorder="1" applyAlignment="1">
      <alignment vertical="center" wrapText="1"/>
    </xf>
    <xf numFmtId="0" fontId="14" fillId="34" borderId="21" xfId="0" applyNumberFormat="1" applyFont="1" applyFill="1" applyBorder="1" applyAlignment="1">
      <alignment vertical="top"/>
    </xf>
    <xf numFmtId="0" fontId="0" fillId="0" borderId="12" xfId="0" applyFill="1" applyBorder="1" applyAlignment="1">
      <alignment/>
    </xf>
    <xf numFmtId="2" fontId="14" fillId="0" borderId="12" xfId="0" applyNumberFormat="1" applyFont="1" applyFill="1" applyBorder="1" applyAlignment="1">
      <alignment/>
    </xf>
    <xf numFmtId="0" fontId="14" fillId="0" borderId="27" xfId="0" applyFont="1" applyBorder="1" applyAlignment="1">
      <alignment/>
    </xf>
    <xf numFmtId="0" fontId="13" fillId="34" borderId="28" xfId="0" applyFont="1" applyFill="1" applyBorder="1" applyAlignment="1">
      <alignment horizontal="left" vertical="top" wrapText="1"/>
    </xf>
    <xf numFmtId="0" fontId="13" fillId="34" borderId="29" xfId="0" applyFont="1" applyFill="1" applyBorder="1" applyAlignment="1">
      <alignment horizontal="center"/>
    </xf>
    <xf numFmtId="0" fontId="13" fillId="34" borderId="28" xfId="0" applyFont="1" applyFill="1" applyBorder="1" applyAlignment="1">
      <alignment horizontal="center"/>
    </xf>
    <xf numFmtId="0" fontId="14" fillId="34" borderId="28" xfId="0" applyNumberFormat="1" applyFont="1" applyFill="1" applyBorder="1" applyAlignment="1">
      <alignment vertical="top"/>
    </xf>
    <xf numFmtId="2" fontId="14" fillId="34" borderId="28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vertical="top" wrapText="1"/>
    </xf>
    <xf numFmtId="0" fontId="14" fillId="0" borderId="12" xfId="0" applyNumberFormat="1" applyFont="1" applyFill="1" applyBorder="1" applyAlignment="1">
      <alignment vertical="top" wrapText="1"/>
    </xf>
    <xf numFmtId="2" fontId="14" fillId="0" borderId="12" xfId="0" applyNumberFormat="1" applyFont="1" applyFill="1" applyBorder="1" applyAlignment="1">
      <alignment vertical="top" wrapText="1"/>
    </xf>
    <xf numFmtId="2" fontId="16" fillId="0" borderId="12" xfId="0" applyNumberFormat="1" applyFont="1" applyFill="1" applyBorder="1" applyAlignment="1">
      <alignment vertical="top" wrapText="1"/>
    </xf>
    <xf numFmtId="0" fontId="13" fillId="34" borderId="30" xfId="0" applyFont="1" applyFill="1" applyBorder="1" applyAlignment="1">
      <alignment horizontal="left" vertical="top" wrapText="1"/>
    </xf>
    <xf numFmtId="0" fontId="13" fillId="34" borderId="13" xfId="0" applyFont="1" applyFill="1" applyBorder="1" applyAlignment="1">
      <alignment horizontal="center"/>
    </xf>
    <xf numFmtId="0" fontId="13" fillId="34" borderId="30" xfId="0" applyFont="1" applyFill="1" applyBorder="1" applyAlignment="1">
      <alignment horizontal="center"/>
    </xf>
    <xf numFmtId="0" fontId="14" fillId="34" borderId="30" xfId="0" applyNumberFormat="1" applyFont="1" applyFill="1" applyBorder="1" applyAlignment="1">
      <alignment vertical="top"/>
    </xf>
    <xf numFmtId="2" fontId="14" fillId="34" borderId="30" xfId="0" applyNumberFormat="1" applyFont="1" applyFill="1" applyBorder="1" applyAlignment="1">
      <alignment vertical="top"/>
    </xf>
    <xf numFmtId="0" fontId="14" fillId="34" borderId="12" xfId="0" applyFont="1" applyFill="1" applyBorder="1" applyAlignment="1">
      <alignment/>
    </xf>
    <xf numFmtId="14" fontId="14" fillId="0" borderId="12" xfId="0" applyNumberFormat="1" applyFont="1" applyBorder="1" applyAlignment="1">
      <alignment/>
    </xf>
    <xf numFmtId="14" fontId="14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1" fontId="15" fillId="0" borderId="12" xfId="0" applyNumberFormat="1" applyFont="1" applyFill="1" applyBorder="1" applyAlignment="1">
      <alignment vertical="center" wrapText="1"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4" fillId="0" borderId="12" xfId="0" applyNumberFormat="1" applyFont="1" applyFill="1" applyBorder="1" applyAlignment="1">
      <alignment vertical="top"/>
    </xf>
    <xf numFmtId="2" fontId="14" fillId="0" borderId="12" xfId="0" applyNumberFormat="1" applyFont="1" applyFill="1" applyBorder="1" applyAlignment="1">
      <alignment vertical="top"/>
    </xf>
    <xf numFmtId="0" fontId="14" fillId="0" borderId="27" xfId="0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0" fontId="15" fillId="0" borderId="26" xfId="0" applyFont="1" applyBorder="1" applyAlignment="1">
      <alignment horizontal="left" vertical="center" wrapText="1"/>
    </xf>
    <xf numFmtId="2" fontId="14" fillId="0" borderId="27" xfId="0" applyNumberFormat="1" applyFont="1" applyFill="1" applyBorder="1" applyAlignment="1">
      <alignment/>
    </xf>
    <xf numFmtId="14" fontId="15" fillId="0" borderId="12" xfId="0" applyNumberFormat="1" applyFont="1" applyFill="1" applyBorder="1" applyAlignment="1">
      <alignment/>
    </xf>
    <xf numFmtId="1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wrapText="1"/>
    </xf>
    <xf numFmtId="0" fontId="14" fillId="0" borderId="2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2" fontId="14" fillId="33" borderId="12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2" fontId="15" fillId="0" borderId="12" xfId="0" applyNumberFormat="1" applyFont="1" applyBorder="1" applyAlignment="1">
      <alignment horizontal="right"/>
    </xf>
    <xf numFmtId="0" fontId="14" fillId="0" borderId="16" xfId="0" applyFont="1" applyFill="1" applyBorder="1" applyAlignment="1">
      <alignment wrapText="1"/>
    </xf>
    <xf numFmtId="2" fontId="14" fillId="33" borderId="16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 quotePrefix="1">
      <alignment horizontal="center" vertical="center"/>
    </xf>
    <xf numFmtId="0" fontId="14" fillId="33" borderId="12" xfId="0" applyFont="1" applyFill="1" applyBorder="1" applyAlignment="1">
      <alignment/>
    </xf>
    <xf numFmtId="2" fontId="14" fillId="0" borderId="12" xfId="0" applyNumberFormat="1" applyFont="1" applyBorder="1" applyAlignment="1">
      <alignment horizontal="right" vertical="center" wrapText="1"/>
    </xf>
    <xf numFmtId="0" fontId="14" fillId="0" borderId="24" xfId="0" applyFont="1" applyBorder="1" applyAlignment="1">
      <alignment/>
    </xf>
    <xf numFmtId="0" fontId="14" fillId="33" borderId="12" xfId="0" applyFont="1" applyFill="1" applyBorder="1" applyAlignment="1">
      <alignment horizontal="right"/>
    </xf>
    <xf numFmtId="0" fontId="14" fillId="0" borderId="24" xfId="0" applyFont="1" applyFill="1" applyBorder="1" applyAlignment="1">
      <alignment wrapText="1"/>
    </xf>
    <xf numFmtId="0" fontId="14" fillId="0" borderId="24" xfId="0" applyFont="1" applyFill="1" applyBorder="1" applyAlignment="1">
      <alignment/>
    </xf>
    <xf numFmtId="2" fontId="14" fillId="0" borderId="12" xfId="0" applyNumberFormat="1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12" xfId="0" applyFont="1" applyFill="1" applyBorder="1" applyAlignment="1">
      <alignment horizontal="left" vertical="center"/>
    </xf>
    <xf numFmtId="2" fontId="14" fillId="0" borderId="12" xfId="0" applyNumberFormat="1" applyFont="1" applyBorder="1" applyAlignment="1">
      <alignment horizontal="right"/>
    </xf>
    <xf numFmtId="4" fontId="15" fillId="0" borderId="12" xfId="0" applyNumberFormat="1" applyFont="1" applyFill="1" applyBorder="1" applyAlignment="1">
      <alignment horizontal="right" vertical="center" wrapText="1"/>
    </xf>
    <xf numFmtId="2" fontId="14" fillId="0" borderId="12" xfId="0" applyNumberFormat="1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horizontal="right"/>
    </xf>
    <xf numFmtId="14" fontId="14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left" vertical="top" wrapText="1"/>
    </xf>
    <xf numFmtId="0" fontId="13" fillId="34" borderId="12" xfId="0" applyFont="1" applyFill="1" applyBorder="1" applyAlignment="1">
      <alignment horizontal="center"/>
    </xf>
    <xf numFmtId="0" fontId="14" fillId="34" borderId="12" xfId="0" applyNumberFormat="1" applyFont="1" applyFill="1" applyBorder="1" applyAlignment="1">
      <alignment vertical="top"/>
    </xf>
    <xf numFmtId="2" fontId="14" fillId="34" borderId="12" xfId="0" applyNumberFormat="1" applyFont="1" applyFill="1" applyBorder="1" applyAlignment="1">
      <alignment vertical="top"/>
    </xf>
    <xf numFmtId="0" fontId="13" fillId="34" borderId="31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14" fillId="0" borderId="12" xfId="0" applyNumberFormat="1" applyFont="1" applyFill="1" applyBorder="1" applyAlignment="1">
      <alignment horizontal="right" vertical="top" wrapText="1"/>
    </xf>
    <xf numFmtId="2" fontId="15" fillId="0" borderId="12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Border="1" applyAlignment="1">
      <alignment/>
    </xf>
    <xf numFmtId="2" fontId="14" fillId="34" borderId="12" xfId="0" applyNumberFormat="1" applyFont="1" applyFill="1" applyBorder="1" applyAlignment="1">
      <alignment/>
    </xf>
    <xf numFmtId="2" fontId="14" fillId="0" borderId="12" xfId="0" applyNumberFormat="1" applyFont="1" applyBorder="1" applyAlignment="1">
      <alignment horizontal="center"/>
    </xf>
    <xf numFmtId="1" fontId="15" fillId="0" borderId="12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1" fontId="14" fillId="0" borderId="12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 vertical="center" wrapText="1"/>
    </xf>
    <xf numFmtId="2" fontId="14" fillId="0" borderId="27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1" fontId="15" fillId="0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1" fontId="0" fillId="0" borderId="0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1" fontId="0" fillId="0" borderId="11" xfId="0" applyNumberFormat="1" applyBorder="1" applyAlignment="1">
      <alignment vertical="top"/>
    </xf>
    <xf numFmtId="0" fontId="14" fillId="35" borderId="12" xfId="0" applyFont="1" applyFill="1" applyBorder="1" applyAlignment="1">
      <alignment/>
    </xf>
    <xf numFmtId="2" fontId="14" fillId="35" borderId="12" xfId="0" applyNumberFormat="1" applyFont="1" applyFill="1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" fillId="34" borderId="12" xfId="0" applyNumberFormat="1" applyFont="1" applyFill="1" applyBorder="1" applyAlignment="1">
      <alignment vertical="top"/>
    </xf>
    <xf numFmtId="2" fontId="13" fillId="34" borderId="12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 quotePrefix="1">
      <alignment horizontal="center" vertical="center"/>
    </xf>
    <xf numFmtId="4" fontId="14" fillId="0" borderId="36" xfId="0" applyNumberFormat="1" applyFont="1" applyBorder="1" applyAlignment="1">
      <alignment/>
    </xf>
    <xf numFmtId="4" fontId="14" fillId="0" borderId="36" xfId="0" applyNumberFormat="1" applyFont="1" applyFill="1" applyBorder="1" applyAlignment="1" quotePrefix="1">
      <alignment vertical="center"/>
    </xf>
    <xf numFmtId="0" fontId="14" fillId="0" borderId="35" xfId="0" applyFont="1" applyBorder="1" applyAlignment="1">
      <alignment/>
    </xf>
    <xf numFmtId="2" fontId="13" fillId="34" borderId="36" xfId="0" applyNumberFormat="1" applyFont="1" applyFill="1" applyBorder="1" applyAlignment="1">
      <alignment vertical="top"/>
    </xf>
    <xf numFmtId="0" fontId="14" fillId="0" borderId="35" xfId="0" applyFont="1" applyFill="1" applyBorder="1" applyAlignment="1">
      <alignment/>
    </xf>
    <xf numFmtId="2" fontId="14" fillId="0" borderId="36" xfId="0" applyNumberFormat="1" applyFont="1" applyFill="1" applyBorder="1" applyAlignment="1">
      <alignment vertical="top"/>
    </xf>
    <xf numFmtId="0" fontId="13" fillId="34" borderId="36" xfId="0" applyNumberFormat="1" applyFont="1" applyFill="1" applyBorder="1" applyAlignment="1">
      <alignment vertical="top"/>
    </xf>
    <xf numFmtId="2" fontId="15" fillId="0" borderId="36" xfId="0" applyNumberFormat="1" applyFont="1" applyFill="1" applyBorder="1" applyAlignment="1">
      <alignment vertical="center" wrapText="1"/>
    </xf>
    <xf numFmtId="2" fontId="14" fillId="0" borderId="36" xfId="0" applyNumberFormat="1" applyFont="1" applyBorder="1" applyAlignment="1">
      <alignment/>
    </xf>
    <xf numFmtId="2" fontId="14" fillId="0" borderId="36" xfId="0" applyNumberFormat="1" applyFont="1" applyFill="1" applyBorder="1" applyAlignment="1">
      <alignment vertical="top" wrapText="1"/>
    </xf>
    <xf numFmtId="2" fontId="14" fillId="0" borderId="36" xfId="0" applyNumberFormat="1" applyFont="1" applyFill="1" applyBorder="1" applyAlignment="1">
      <alignment/>
    </xf>
    <xf numFmtId="0" fontId="13" fillId="34" borderId="35" xfId="0" applyFont="1" applyFill="1" applyBorder="1" applyAlignment="1">
      <alignment horizontal="left" vertical="top" wrapText="1"/>
    </xf>
    <xf numFmtId="2" fontId="14" fillId="34" borderId="36" xfId="0" applyNumberFormat="1" applyFont="1" applyFill="1" applyBorder="1" applyAlignment="1">
      <alignment vertical="top"/>
    </xf>
    <xf numFmtId="0" fontId="14" fillId="0" borderId="36" xfId="0" applyFont="1" applyBorder="1" applyAlignment="1">
      <alignment/>
    </xf>
    <xf numFmtId="2" fontId="15" fillId="0" borderId="12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wrapText="1"/>
    </xf>
    <xf numFmtId="0" fontId="14" fillId="34" borderId="35" xfId="0" applyFont="1" applyFill="1" applyBorder="1" applyAlignment="1">
      <alignment/>
    </xf>
    <xf numFmtId="1" fontId="14" fillId="34" borderId="12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top"/>
    </xf>
    <xf numFmtId="0" fontId="15" fillId="33" borderId="12" xfId="0" applyFont="1" applyFill="1" applyBorder="1" applyAlignment="1">
      <alignment horizontal="left" vertical="top" wrapText="1"/>
    </xf>
    <xf numFmtId="2" fontId="15" fillId="33" borderId="12" xfId="0" applyNumberFormat="1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7" fillId="33" borderId="12" xfId="0" applyFont="1" applyFill="1" applyBorder="1" applyAlignment="1">
      <alignment horizontal="left" vertical="top" wrapText="1"/>
    </xf>
    <xf numFmtId="2" fontId="17" fillId="33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7" fillId="34" borderId="12" xfId="0" applyFont="1" applyFill="1" applyBorder="1" applyAlignment="1">
      <alignment horizontal="left" vertical="top" wrapText="1"/>
    </xf>
    <xf numFmtId="2" fontId="17" fillId="34" borderId="12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4" fillId="34" borderId="27" xfId="0" applyFont="1" applyFill="1" applyBorder="1" applyAlignment="1">
      <alignment/>
    </xf>
    <xf numFmtId="0" fontId="14" fillId="0" borderId="12" xfId="0" applyFont="1" applyFill="1" applyBorder="1" applyAlignment="1">
      <alignment horizontal="right" vertical="top" wrapText="1"/>
    </xf>
    <xf numFmtId="0" fontId="13" fillId="34" borderId="37" xfId="0" applyFont="1" applyFill="1" applyBorder="1" applyAlignment="1">
      <alignment/>
    </xf>
    <xf numFmtId="2" fontId="13" fillId="34" borderId="37" xfId="0" applyNumberFormat="1" applyFont="1" applyFill="1" applyBorder="1" applyAlignment="1">
      <alignment/>
    </xf>
    <xf numFmtId="2" fontId="13" fillId="34" borderId="38" xfId="0" applyNumberFormat="1" applyFont="1" applyFill="1" applyBorder="1" applyAlignment="1">
      <alignment/>
    </xf>
    <xf numFmtId="0" fontId="13" fillId="34" borderId="39" xfId="0" applyFont="1" applyFill="1" applyBorder="1" applyAlignment="1">
      <alignment/>
    </xf>
    <xf numFmtId="0" fontId="14" fillId="0" borderId="12" xfId="0" applyFont="1" applyBorder="1" applyAlignment="1">
      <alignment horizontal="left" vertical="center" wrapText="1"/>
    </xf>
    <xf numFmtId="1" fontId="15" fillId="0" borderId="12" xfId="0" applyNumberFormat="1" applyFont="1" applyFill="1" applyBorder="1" applyAlignment="1">
      <alignment horizontal="left" vertical="center" wrapText="1"/>
    </xf>
    <xf numFmtId="14" fontId="14" fillId="0" borderId="12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2" fontId="13" fillId="34" borderId="12" xfId="0" applyNumberFormat="1" applyFont="1" applyFill="1" applyBorder="1" applyAlignment="1">
      <alignment/>
    </xf>
    <xf numFmtId="0" fontId="14" fillId="0" borderId="12" xfId="0" applyFont="1" applyBorder="1" applyAlignment="1">
      <alignment horizontal="right" vertical="center" wrapText="1"/>
    </xf>
    <xf numFmtId="14" fontId="14" fillId="0" borderId="12" xfId="0" applyNumberFormat="1" applyFont="1" applyBorder="1" applyAlignment="1">
      <alignment horizontal="center" vertical="center" wrapText="1"/>
    </xf>
    <xf numFmtId="14" fontId="14" fillId="0" borderId="27" xfId="0" applyNumberFormat="1" applyFont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right"/>
    </xf>
    <xf numFmtId="0" fontId="14" fillId="0" borderId="27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left" vertical="top" wrapText="1"/>
    </xf>
    <xf numFmtId="0" fontId="14" fillId="34" borderId="13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left" vertical="top" wrapText="1"/>
    </xf>
    <xf numFmtId="0" fontId="14" fillId="34" borderId="25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wrapText="1"/>
    </xf>
    <xf numFmtId="0" fontId="14" fillId="34" borderId="12" xfId="0" applyFont="1" applyFill="1" applyBorder="1" applyAlignment="1" quotePrefix="1">
      <alignment horizontal="center" vertical="center"/>
    </xf>
    <xf numFmtId="0" fontId="14" fillId="34" borderId="12" xfId="0" applyFont="1" applyFill="1" applyBorder="1" applyAlignment="1">
      <alignment horizontal="center"/>
    </xf>
    <xf numFmtId="4" fontId="14" fillId="34" borderId="12" xfId="0" applyNumberFormat="1" applyFont="1" applyFill="1" applyBorder="1" applyAlignment="1">
      <alignment horizontal="center"/>
    </xf>
    <xf numFmtId="1" fontId="13" fillId="34" borderId="12" xfId="0" applyNumberFormat="1" applyFont="1" applyFill="1" applyBorder="1" applyAlignment="1">
      <alignment/>
    </xf>
    <xf numFmtId="4" fontId="14" fillId="34" borderId="12" xfId="0" applyNumberFormat="1" applyFont="1" applyFill="1" applyBorder="1" applyAlignment="1">
      <alignment vertical="top"/>
    </xf>
    <xf numFmtId="2" fontId="14" fillId="34" borderId="31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top" wrapText="1"/>
    </xf>
    <xf numFmtId="2" fontId="15" fillId="33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7" fillId="0" borderId="0" xfId="52" applyFont="1" applyAlignment="1">
      <alignment horizontal="center"/>
      <protection/>
    </xf>
    <xf numFmtId="0" fontId="3" fillId="0" borderId="0" xfId="52" applyFont="1" applyAlignment="1">
      <alignment horizont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36" borderId="44" xfId="0" applyFont="1" applyFill="1" applyBorder="1" applyAlignment="1" quotePrefix="1">
      <alignment horizontal="center" vertical="center"/>
    </xf>
    <xf numFmtId="0" fontId="13" fillId="36" borderId="45" xfId="0" applyFont="1" applyFill="1" applyBorder="1" applyAlignment="1" quotePrefix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3" fillId="36" borderId="48" xfId="0" applyFont="1" applyFill="1" applyBorder="1" applyAlignment="1" quotePrefix="1">
      <alignment horizontal="center" vertical="center"/>
    </xf>
    <xf numFmtId="0" fontId="14" fillId="0" borderId="48" xfId="0" applyFont="1" applyBorder="1" applyAlignment="1">
      <alignment horizontal="center"/>
    </xf>
    <xf numFmtId="0" fontId="13" fillId="36" borderId="35" xfId="0" applyFont="1" applyFill="1" applyBorder="1" applyAlignment="1" quotePrefix="1">
      <alignment horizontal="center" vertical="center"/>
    </xf>
    <xf numFmtId="0" fontId="13" fillId="36" borderId="12" xfId="0" applyFont="1" applyFill="1" applyBorder="1" applyAlignment="1" quotePrefix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3" fillId="36" borderId="49" xfId="0" applyFont="1" applyFill="1" applyBorder="1" applyAlignment="1" quotePrefix="1">
      <alignment horizontal="center" vertical="center"/>
    </xf>
    <xf numFmtId="0" fontId="13" fillId="36" borderId="50" xfId="0" applyFont="1" applyFill="1" applyBorder="1" applyAlignment="1" quotePrefix="1">
      <alignment horizontal="center" vertical="center"/>
    </xf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36" borderId="52" xfId="0" applyFont="1" applyFill="1" applyBorder="1" applyAlignment="1" quotePrefix="1">
      <alignment horizontal="center" vertical="center"/>
    </xf>
    <xf numFmtId="0" fontId="13" fillId="36" borderId="14" xfId="0" applyFont="1" applyFill="1" applyBorder="1" applyAlignment="1" quotePrefix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5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6"/>
  <sheetViews>
    <sheetView showGridLines="0" view="pageBreakPreview" zoomScale="115" zoomScaleNormal="70" zoomScaleSheetLayoutView="115" zoomScalePageLayoutView="0" workbookViewId="0" topLeftCell="A22">
      <selection activeCell="F31" sqref="F31"/>
    </sheetView>
  </sheetViews>
  <sheetFormatPr defaultColWidth="9.125" defaultRowHeight="12.75"/>
  <cols>
    <col min="1" max="1" width="9.125" style="0" customWidth="1"/>
    <col min="2" max="2" width="6.625" style="0" customWidth="1"/>
    <col min="3" max="3" width="53.375" style="0" customWidth="1"/>
    <col min="4" max="4" width="9.50390625" style="0" customWidth="1"/>
    <col min="5" max="5" width="15.50390625" style="0" customWidth="1"/>
    <col min="6" max="6" width="18.50390625" style="0" customWidth="1"/>
    <col min="7" max="7" width="14.125" style="0" customWidth="1"/>
    <col min="8" max="16" width="0" style="0" hidden="1" customWidth="1"/>
    <col min="17" max="247" width="9.125" style="0" customWidth="1"/>
  </cols>
  <sheetData>
    <row r="3" spans="4:7" ht="12.75">
      <c r="D3" s="22"/>
      <c r="E3" s="22"/>
      <c r="F3" s="22"/>
      <c r="G3" s="22"/>
    </row>
    <row r="4" spans="4:7" ht="12.75">
      <c r="D4" s="22"/>
      <c r="E4" s="22"/>
      <c r="F4" s="22"/>
      <c r="G4" s="22"/>
    </row>
    <row r="5" spans="4:7" ht="12.75">
      <c r="D5" s="22"/>
      <c r="E5" s="22" t="s">
        <v>255</v>
      </c>
      <c r="F5" s="22"/>
      <c r="G5" s="22"/>
    </row>
    <row r="6" spans="4:7" ht="12.75">
      <c r="D6" s="22"/>
      <c r="E6" s="22" t="s">
        <v>19</v>
      </c>
      <c r="F6" s="22"/>
      <c r="G6" s="22"/>
    </row>
    <row r="7" spans="4:7" ht="12.75">
      <c r="D7" s="22"/>
      <c r="E7" s="22" t="s">
        <v>282</v>
      </c>
      <c r="F7" s="22"/>
      <c r="G7" s="22"/>
    </row>
    <row r="9" spans="2:10" ht="18">
      <c r="B9" s="185"/>
      <c r="C9" s="185"/>
      <c r="D9" s="185"/>
      <c r="E9" s="185"/>
      <c r="F9" s="185"/>
      <c r="G9" s="185"/>
      <c r="H9" s="185"/>
      <c r="I9" s="185"/>
      <c r="J9" s="185"/>
    </row>
    <row r="10" spans="2:10" ht="19.5" customHeight="1">
      <c r="B10" s="226" t="s">
        <v>12</v>
      </c>
      <c r="C10" s="226"/>
      <c r="D10" s="226"/>
      <c r="E10" s="226"/>
      <c r="F10" s="226"/>
      <c r="G10" s="226"/>
      <c r="H10" s="226"/>
      <c r="I10" s="226"/>
      <c r="J10" s="226"/>
    </row>
    <row r="11" spans="2:10" ht="27" customHeight="1">
      <c r="B11" s="226" t="s">
        <v>263</v>
      </c>
      <c r="C11" s="226"/>
      <c r="D11" s="226"/>
      <c r="E11" s="226"/>
      <c r="F11" s="226"/>
      <c r="G11" s="226"/>
      <c r="H11" s="226"/>
      <c r="I11" s="226"/>
      <c r="J11" s="226"/>
    </row>
    <row r="12" spans="2:10" ht="35.25" customHeight="1">
      <c r="B12" s="227" t="s">
        <v>281</v>
      </c>
      <c r="C12" s="227"/>
      <c r="D12" s="227"/>
      <c r="E12" s="227"/>
      <c r="F12" s="227"/>
      <c r="G12" s="227"/>
      <c r="H12" s="227"/>
      <c r="I12" s="227"/>
      <c r="J12" s="227"/>
    </row>
    <row r="13" spans="2:10" ht="35.25" customHeight="1">
      <c r="B13" s="190"/>
      <c r="C13" s="190"/>
      <c r="D13" s="190"/>
      <c r="E13" s="190"/>
      <c r="F13" s="190"/>
      <c r="G13" s="190"/>
      <c r="H13" s="190"/>
      <c r="I13" s="190"/>
      <c r="J13" s="190"/>
    </row>
    <row r="14" spans="3:6" ht="14.25" customHeight="1">
      <c r="C14" s="228"/>
      <c r="D14" s="228"/>
      <c r="E14" s="228"/>
      <c r="F14" s="228"/>
    </row>
    <row r="15" spans="2:7" ht="16.5" customHeight="1">
      <c r="B15" s="232" t="s">
        <v>0</v>
      </c>
      <c r="C15" s="232" t="s">
        <v>14</v>
      </c>
      <c r="D15" s="233" t="s">
        <v>11</v>
      </c>
      <c r="E15" s="233"/>
      <c r="F15" s="233"/>
      <c r="G15" s="233"/>
    </row>
    <row r="16" spans="2:7" ht="57" customHeight="1">
      <c r="B16" s="232"/>
      <c r="C16" s="232"/>
      <c r="D16" s="176" t="s">
        <v>2</v>
      </c>
      <c r="E16" s="177" t="s">
        <v>15</v>
      </c>
      <c r="F16" s="177" t="s">
        <v>16</v>
      </c>
      <c r="G16" s="177" t="s">
        <v>17</v>
      </c>
    </row>
    <row r="17" spans="2:7" s="5" customFormat="1" ht="22.5" customHeight="1">
      <c r="B17" s="4">
        <v>1</v>
      </c>
      <c r="C17" s="4">
        <v>2</v>
      </c>
      <c r="D17" s="4">
        <v>3</v>
      </c>
      <c r="E17" s="4">
        <v>4</v>
      </c>
      <c r="F17" s="4">
        <v>5</v>
      </c>
      <c r="G17" s="4">
        <v>6</v>
      </c>
    </row>
    <row r="18" spans="2:16" ht="31.5" customHeight="1">
      <c r="B18" s="178">
        <v>1</v>
      </c>
      <c r="C18" s="179" t="s">
        <v>258</v>
      </c>
      <c r="D18" s="180">
        <f>'МПТБ с.Мирча'!G15+'АЗПСМ с.МАЛИЙ Березний'!G20+'АЗПСМ с.Чорноголова'!G33</f>
        <v>26</v>
      </c>
      <c r="E18" s="180">
        <f>'МПТБ с.Мирча'!H15+'АЗПСМ с.МАЛИЙ Березний'!H20+'АЗПСМ с.Чорноголова'!H33</f>
        <v>317118.908</v>
      </c>
      <c r="F18" s="180">
        <f>'МПТБ с.Мирча'!I15+'АЗПСМ с.МАЛИЙ Березний'!I20+'АЗПСМ с.Чорноголова'!I33</f>
        <v>141164.52000000002</v>
      </c>
      <c r="G18" s="180">
        <f>'МПТБ с.Мирча'!J15+'АЗПСМ с.МАЛИЙ Березний'!J20+'АЗПСМ с.Чорноголова'!J33</f>
        <v>175954.38800000004</v>
      </c>
      <c r="H18" s="145">
        <v>1</v>
      </c>
      <c r="I18" s="3" t="e">
        <f>#REF!</f>
        <v>#REF!</v>
      </c>
      <c r="J18" s="2" t="e">
        <f>#REF!</f>
        <v>#REF!</v>
      </c>
      <c r="K18" s="1">
        <f>D18</f>
        <v>26</v>
      </c>
      <c r="L18" s="2">
        <f>E18</f>
        <v>317118.908</v>
      </c>
      <c r="M18" s="2">
        <f>F18</f>
        <v>141164.52000000002</v>
      </c>
      <c r="N18" s="2">
        <f>G18</f>
        <v>175954.38800000004</v>
      </c>
      <c r="O18" s="2">
        <v>1</v>
      </c>
      <c r="P18" s="2">
        <v>282</v>
      </c>
    </row>
    <row r="19" spans="2:7" ht="20.25" customHeight="1">
      <c r="B19" s="181"/>
      <c r="C19" s="187" t="s">
        <v>18</v>
      </c>
      <c r="D19" s="188">
        <f>SUM(D18:D18)</f>
        <v>26</v>
      </c>
      <c r="E19" s="188">
        <f>SUM(E18:E18)</f>
        <v>317118.908</v>
      </c>
      <c r="F19" s="188">
        <f>SUM(F18:F18)</f>
        <v>141164.52000000002</v>
      </c>
      <c r="G19" s="188">
        <f>SUM(G18:G18)</f>
        <v>175954.38800000004</v>
      </c>
    </row>
    <row r="20" spans="2:7" ht="30" customHeight="1">
      <c r="B20" s="178">
        <v>1</v>
      </c>
      <c r="C20" s="179" t="s">
        <v>259</v>
      </c>
      <c r="D20" s="180">
        <f>'АЗПСМ с.МАЛИЙ Березний'!G23</f>
        <v>1</v>
      </c>
      <c r="E20" s="180">
        <f>'АЗПСМ с.МАЛИЙ Березний'!H23</f>
        <v>516220.69</v>
      </c>
      <c r="F20" s="180">
        <f>'АЗПСМ с.МАЛИЙ Березний'!I23</f>
        <v>84244.35</v>
      </c>
      <c r="G20" s="180">
        <f>'АЗПСМ с.МАЛИЙ Березний'!J23</f>
        <v>431976.33999999997</v>
      </c>
    </row>
    <row r="21" spans="2:7" ht="17.25" customHeight="1">
      <c r="B21" s="181"/>
      <c r="C21" s="187" t="s">
        <v>18</v>
      </c>
      <c r="D21" s="188">
        <f>SUM(D20:D20)</f>
        <v>1</v>
      </c>
      <c r="E21" s="188">
        <f>SUM(E20:E20)</f>
        <v>516220.69</v>
      </c>
      <c r="F21" s="188">
        <f>SUM(F20:F20)</f>
        <v>84244.35</v>
      </c>
      <c r="G21" s="188">
        <f>SUM(G20:G20)</f>
        <v>431976.33999999997</v>
      </c>
    </row>
    <row r="22" spans="2:16" ht="42.75" customHeight="1">
      <c r="B22" s="178">
        <v>1</v>
      </c>
      <c r="C22" s="179" t="s">
        <v>260</v>
      </c>
      <c r="D22" s="180">
        <f>'АЗПСМ с.МАЛИЙ Березний'!G26+'АЗПСМ с.Чорноголова'!G41</f>
        <v>7</v>
      </c>
      <c r="E22" s="180">
        <f>'АЗПСМ с.МАЛИЙ Березний'!H26+'АЗПСМ с.Чорноголова'!H41</f>
        <v>10548</v>
      </c>
      <c r="F22" s="180">
        <f>'АЗПСМ с.МАЛИЙ Березний'!I26+'АЗПСМ с.Чорноголова'!I41</f>
        <v>6697.9400000000005</v>
      </c>
      <c r="G22" s="180">
        <f>'АЗПСМ с.МАЛИЙ Березний'!J26+'АЗПСМ с.Чорноголова'!J41</f>
        <v>3850.06</v>
      </c>
      <c r="H22" s="145">
        <v>1</v>
      </c>
      <c r="I22" s="3" t="e">
        <f>#REF!</f>
        <v>#REF!</v>
      </c>
      <c r="J22" s="2" t="e">
        <f>#REF!</f>
        <v>#REF!</v>
      </c>
      <c r="K22" s="1">
        <f>D22</f>
        <v>7</v>
      </c>
      <c r="L22" s="2">
        <f>E22</f>
        <v>10548</v>
      </c>
      <c r="M22" s="2">
        <f>F22</f>
        <v>6697.9400000000005</v>
      </c>
      <c r="N22" s="2">
        <f>G22</f>
        <v>3850.06</v>
      </c>
      <c r="O22" s="2">
        <v>1</v>
      </c>
      <c r="P22" s="2">
        <v>85</v>
      </c>
    </row>
    <row r="23" spans="2:16" ht="17.25" customHeight="1" thickBot="1">
      <c r="B23" s="181"/>
      <c r="C23" s="187" t="s">
        <v>18</v>
      </c>
      <c r="D23" s="188">
        <f aca="true" t="shared" si="0" ref="D23:P23">SUM(D22:D22)</f>
        <v>7</v>
      </c>
      <c r="E23" s="188">
        <f t="shared" si="0"/>
        <v>10548</v>
      </c>
      <c r="F23" s="188">
        <f t="shared" si="0"/>
        <v>6697.9400000000005</v>
      </c>
      <c r="G23" s="188">
        <f t="shared" si="0"/>
        <v>3850.06</v>
      </c>
      <c r="H23" s="6">
        <f t="shared" si="0"/>
        <v>1</v>
      </c>
      <c r="I23" s="6" t="e">
        <f t="shared" si="0"/>
        <v>#REF!</v>
      </c>
      <c r="J23" s="6" t="e">
        <f t="shared" si="0"/>
        <v>#REF!</v>
      </c>
      <c r="K23" s="6">
        <f t="shared" si="0"/>
        <v>7</v>
      </c>
      <c r="L23" s="6">
        <f t="shared" si="0"/>
        <v>10548</v>
      </c>
      <c r="M23" s="6">
        <f t="shared" si="0"/>
        <v>6697.9400000000005</v>
      </c>
      <c r="N23" s="6">
        <f t="shared" si="0"/>
        <v>3850.06</v>
      </c>
      <c r="O23" s="6">
        <f t="shared" si="0"/>
        <v>1</v>
      </c>
      <c r="P23" s="6">
        <f t="shared" si="0"/>
        <v>85</v>
      </c>
    </row>
    <row r="24" spans="2:16" ht="45" customHeight="1">
      <c r="B24" s="178">
        <v>1</v>
      </c>
      <c r="C24" s="179" t="s">
        <v>261</v>
      </c>
      <c r="D24" s="180">
        <f>'МПТБ с.Мирча'!G43+'МПТБ с.Завосино'!G44+'АЗПСМ с.МАЛИЙ Березний'!G119+'МПТБ с Смериково'!G43+'МПТБ с. Буківцево'!G48+'АЗПСМ с.Чорноголова'!G112</f>
        <v>403</v>
      </c>
      <c r="E24" s="180">
        <f>'МПТБ с.Мирча'!H43+'МПТБ с.Завосино'!H44+'АЗПСМ с.МАЛИЙ Березний'!H119+'МПТБ с Смериково'!H43+'МПТБ с. Буківцево'!H48+'АЗПСМ с.Чорноголова'!H112</f>
        <v>112578.29065999998</v>
      </c>
      <c r="F24" s="180">
        <f>'МПТБ с.Мирча'!I43+'МПТБ с.Завосино'!I44+'АЗПСМ с.МАЛИЙ Березний'!I119+'МПТБ с Смериково'!I43+'МПТБ с. Буківцево'!I48+'АЗПСМ с.Чорноголова'!I112</f>
        <v>56296.140329999995</v>
      </c>
      <c r="G24" s="180">
        <f>'МПТБ с.Мирча'!J43+'МПТБ с.Завосино'!J44+'АЗПСМ с.МАЛИЙ Березний'!J119+'МПТБ с Смериково'!J43+'МПТБ с. Буківцево'!J48+'АЗПСМ с.Чорноголова'!J112</f>
        <v>56282.155329999994</v>
      </c>
      <c r="H24" s="145">
        <v>1</v>
      </c>
      <c r="I24" s="3" t="e">
        <f>#REF!</f>
        <v>#REF!</v>
      </c>
      <c r="J24" s="2" t="e">
        <f>#REF!</f>
        <v>#REF!</v>
      </c>
      <c r="K24" s="1">
        <f>D24</f>
        <v>403</v>
      </c>
      <c r="L24" s="2">
        <f>E24</f>
        <v>112578.29065999998</v>
      </c>
      <c r="M24" s="2">
        <f>F24</f>
        <v>56296.140329999995</v>
      </c>
      <c r="N24" s="2">
        <f>G24</f>
        <v>56282.155329999994</v>
      </c>
      <c r="O24" s="2">
        <v>1</v>
      </c>
      <c r="P24" s="2">
        <v>2112</v>
      </c>
    </row>
    <row r="25" spans="2:16" ht="17.25" customHeight="1">
      <c r="B25" s="178"/>
      <c r="C25" s="187" t="s">
        <v>18</v>
      </c>
      <c r="D25" s="189">
        <f>SUM(D24)</f>
        <v>403</v>
      </c>
      <c r="E25" s="189">
        <f>SUM(E24)</f>
        <v>112578.29065999998</v>
      </c>
      <c r="F25" s="189">
        <f>SUM(F24)</f>
        <v>56296.140329999995</v>
      </c>
      <c r="G25" s="189">
        <f>SUM(G24)</f>
        <v>56282.155329999994</v>
      </c>
      <c r="H25" s="142"/>
      <c r="I25" s="143"/>
      <c r="J25" s="144"/>
      <c r="K25" s="143"/>
      <c r="L25" s="144"/>
      <c r="M25" s="144"/>
      <c r="N25" s="144"/>
      <c r="O25" s="144"/>
      <c r="P25" s="144"/>
    </row>
    <row r="26" spans="2:16" ht="47.25" customHeight="1">
      <c r="B26" s="178">
        <v>1</v>
      </c>
      <c r="C26" s="179" t="s">
        <v>262</v>
      </c>
      <c r="D26" s="180">
        <f>'МПТБ с.Мирча'!G57+'МПТБ с.Завосино'!G47+'АЗПСМ с.МАЛИЙ Березний'!G124+'МПТБ с Смериково'!G46+'МПТБ с. Буківцево'!G51+'АЗПСМ с.Чорноголова'!G137</f>
        <v>144</v>
      </c>
      <c r="E26" s="180">
        <f>'МПТБ с.Мирча'!H57+'АЗПСМ с.МАЛИЙ Березний'!H124+'МПТБ с.Завосино'!H47+'МПТБ с Смериково'!H46+'МПТБ с. Буківцево'!H51+'АЗПСМ с.Чорноголова'!H137</f>
        <v>2815.1</v>
      </c>
      <c r="F26" s="180">
        <v>0</v>
      </c>
      <c r="G26" s="180">
        <v>0</v>
      </c>
      <c r="H26" s="142"/>
      <c r="I26" s="143"/>
      <c r="J26" s="144"/>
      <c r="K26" s="143"/>
      <c r="L26" s="144"/>
      <c r="M26" s="144"/>
      <c r="N26" s="144"/>
      <c r="O26" s="144"/>
      <c r="P26" s="144"/>
    </row>
    <row r="27" spans="2:7" ht="23.25" customHeight="1">
      <c r="B27" s="181"/>
      <c r="C27" s="187" t="s">
        <v>18</v>
      </c>
      <c r="D27" s="188">
        <f>SUM(D26)</f>
        <v>144</v>
      </c>
      <c r="E27" s="188">
        <f>SUM(E26)</f>
        <v>2815.1</v>
      </c>
      <c r="F27" s="188">
        <f>SUM(F26)</f>
        <v>0</v>
      </c>
      <c r="G27" s="188">
        <f>SUM(G26)</f>
        <v>0</v>
      </c>
    </row>
    <row r="28" spans="2:7" ht="28.5" customHeight="1">
      <c r="B28" s="182"/>
      <c r="C28" s="183" t="s">
        <v>256</v>
      </c>
      <c r="D28" s="184">
        <f>D19+D21+D23+D25+D27</f>
        <v>581</v>
      </c>
      <c r="E28" s="184">
        <f>E19+E21+E23+E25+E27</f>
        <v>959280.9886599999</v>
      </c>
      <c r="F28" s="184">
        <f>F19+F21+F23+F25+F27</f>
        <v>288402.95033</v>
      </c>
      <c r="G28" s="184">
        <f>G19+G21+G23+G25+G27</f>
        <v>668062.94333</v>
      </c>
    </row>
    <row r="29" spans="2:7" ht="17.25" customHeight="1">
      <c r="B29" s="7"/>
      <c r="C29" s="8"/>
      <c r="D29" s="9">
        <f>'МПТБ с.Мирча'!G58+'МПТБ с.Завосино'!G48+'АЗПСМ с.МАЛИЙ Березний'!G125+'МПТБ с Смериково'!G47+'МПТБ с. Буківцево'!G52+'АЗПСМ с.Чорноголова'!G138</f>
        <v>581</v>
      </c>
      <c r="E29" s="9">
        <f>'МПТБ с.Мирча'!H58+'МПТБ с.Завосино'!H48+'АЗПСМ с.МАЛИЙ Березний'!H125+'МПТБ с Смериково'!H47+'МПТБ с. Буківцево'!H52+'АЗПСМ с.Чорноголова'!H138</f>
        <v>959280.98866</v>
      </c>
      <c r="F29" s="9">
        <f>'МПТБ с.Мирча'!I58+'МПТБ с.Завосино'!I48+'АЗПСМ с.МАЛИЙ Березний'!I125+'МПТБ с Смериково'!I47+'МПТБ с. Буківцево'!I52+'АЗПСМ с.Чорноголова'!I138</f>
        <v>288402.95033</v>
      </c>
      <c r="G29" s="9">
        <f>'МПТБ с.Мирча'!J58+'МПТБ с.Завосино'!J48+'АЗПСМ с.МАЛИЙ Березний'!J125+'МПТБ с Смериково'!J47+'МПТБ с. Буківцево'!J52+'АЗПСМ с.Чорноголова'!J138</f>
        <v>668062.9433299999</v>
      </c>
    </row>
    <row r="30" spans="2:7" ht="17.25" customHeight="1">
      <c r="B30" s="7"/>
      <c r="C30" s="8"/>
      <c r="D30" s="9"/>
      <c r="E30" s="9"/>
      <c r="F30" s="9"/>
      <c r="G30" s="9"/>
    </row>
    <row r="31" spans="2:7" ht="17.25" customHeight="1">
      <c r="B31" s="222"/>
      <c r="C31" s="223" t="s">
        <v>277</v>
      </c>
      <c r="D31" s="224"/>
      <c r="E31" s="224"/>
      <c r="F31" s="224" t="s">
        <v>283</v>
      </c>
      <c r="G31" s="9"/>
    </row>
    <row r="32" spans="3:6" ht="17.25" customHeight="1">
      <c r="C32" s="23"/>
      <c r="D32" s="230"/>
      <c r="E32" s="231"/>
      <c r="F32" s="231"/>
    </row>
    <row r="33" spans="2:7" ht="18">
      <c r="B33" s="234"/>
      <c r="C33" s="225"/>
      <c r="D33" s="225"/>
      <c r="E33" s="225"/>
      <c r="F33" s="225"/>
      <c r="G33" s="225"/>
    </row>
    <row r="34" spans="2:7" ht="18">
      <c r="B34" s="185"/>
      <c r="C34" s="186"/>
      <c r="D34" s="229"/>
      <c r="E34" s="229"/>
      <c r="F34" s="229"/>
      <c r="G34" s="185"/>
    </row>
    <row r="35" spans="2:7" ht="18">
      <c r="B35" s="185"/>
      <c r="C35" s="185"/>
      <c r="D35" s="185"/>
      <c r="E35" s="185"/>
      <c r="F35" s="185"/>
      <c r="G35" s="185"/>
    </row>
    <row r="36" spans="2:7" ht="18">
      <c r="B36" s="225"/>
      <c r="C36" s="225"/>
      <c r="D36" s="225"/>
      <c r="E36" s="225"/>
      <c r="F36" s="225"/>
      <c r="G36" s="225"/>
    </row>
  </sheetData>
  <sheetProtection/>
  <mergeCells count="11">
    <mergeCell ref="B33:G33"/>
    <mergeCell ref="B36:G36"/>
    <mergeCell ref="B10:J10"/>
    <mergeCell ref="B11:J11"/>
    <mergeCell ref="B12:J12"/>
    <mergeCell ref="C14:F14"/>
    <mergeCell ref="D34:F34"/>
    <mergeCell ref="D32:F32"/>
    <mergeCell ref="B15:B16"/>
    <mergeCell ref="C15:C16"/>
    <mergeCell ref="D15:G15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49">
      <selection activeCell="B8" sqref="B8:J8"/>
    </sheetView>
  </sheetViews>
  <sheetFormatPr defaultColWidth="9.00390625" defaultRowHeight="12.75"/>
  <cols>
    <col min="3" max="3" width="41.625" style="0" customWidth="1"/>
    <col min="4" max="4" width="9.625" style="0" customWidth="1"/>
    <col min="5" max="5" width="16.375" style="0" customWidth="1"/>
    <col min="6" max="6" width="21.125" style="0" customWidth="1"/>
    <col min="7" max="7" width="14.375" style="0" customWidth="1"/>
    <col min="8" max="8" width="16.125" style="0" customWidth="1"/>
    <col min="9" max="9" width="15.625" style="0" customWidth="1"/>
    <col min="10" max="10" width="17.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t="s">
        <v>271</v>
      </c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 t="s">
        <v>19</v>
      </c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7.25">
      <c r="A7" s="10"/>
      <c r="B7" s="235" t="s">
        <v>12</v>
      </c>
      <c r="C7" s="235"/>
      <c r="D7" s="235"/>
      <c r="E7" s="235"/>
      <c r="F7" s="235"/>
      <c r="G7" s="235"/>
      <c r="H7" s="235"/>
      <c r="I7" s="235"/>
      <c r="J7" s="235"/>
    </row>
    <row r="8" spans="1:10" ht="30" customHeight="1">
      <c r="A8" s="10"/>
      <c r="B8" s="236" t="s">
        <v>284</v>
      </c>
      <c r="C8" s="236"/>
      <c r="D8" s="236"/>
      <c r="E8" s="236"/>
      <c r="F8" s="236"/>
      <c r="G8" s="236"/>
      <c r="H8" s="236"/>
      <c r="I8" s="236"/>
      <c r="J8" s="236"/>
    </row>
    <row r="9" spans="1:10" ht="13.5" thickBot="1">
      <c r="A9" s="10"/>
      <c r="B9" s="11"/>
      <c r="C9" s="10"/>
      <c r="D9" s="10"/>
      <c r="E9" s="10"/>
      <c r="F9" s="10"/>
      <c r="G9" s="10"/>
      <c r="H9" s="10"/>
      <c r="I9" s="10"/>
      <c r="J9" t="s">
        <v>248</v>
      </c>
    </row>
    <row r="10" spans="1:10" ht="12.75">
      <c r="A10" s="10"/>
      <c r="B10" s="237" t="s">
        <v>0</v>
      </c>
      <c r="C10" s="239" t="s">
        <v>3</v>
      </c>
      <c r="D10" s="239" t="s">
        <v>10</v>
      </c>
      <c r="E10" s="239" t="s">
        <v>4</v>
      </c>
      <c r="F10" s="12" t="s">
        <v>1</v>
      </c>
      <c r="G10" s="241" t="s">
        <v>11</v>
      </c>
      <c r="H10" s="242"/>
      <c r="I10" s="242"/>
      <c r="J10" s="243"/>
    </row>
    <row r="11" spans="1:10" ht="135" thickBot="1">
      <c r="A11" s="10"/>
      <c r="B11" s="238"/>
      <c r="C11" s="240"/>
      <c r="D11" s="240"/>
      <c r="E11" s="240"/>
      <c r="F11" s="13" t="s">
        <v>5</v>
      </c>
      <c r="G11" s="14" t="s">
        <v>2</v>
      </c>
      <c r="H11" s="15" t="s">
        <v>6</v>
      </c>
      <c r="I11" s="16" t="s">
        <v>7</v>
      </c>
      <c r="J11" s="17" t="s">
        <v>8</v>
      </c>
    </row>
    <row r="12" spans="1:10" ht="13.5" thickBot="1">
      <c r="A12" s="10"/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0">
        <v>8</v>
      </c>
      <c r="J12" s="21">
        <v>9</v>
      </c>
    </row>
    <row r="13" spans="1:10" ht="17.25">
      <c r="A13" s="10"/>
      <c r="B13" s="244" t="s">
        <v>13</v>
      </c>
      <c r="C13" s="245"/>
      <c r="D13" s="246"/>
      <c r="E13" s="246"/>
      <c r="F13" s="246"/>
      <c r="G13" s="246"/>
      <c r="H13" s="246"/>
      <c r="I13" s="246"/>
      <c r="J13" s="247"/>
    </row>
    <row r="14" spans="2:10" ht="18" thickBot="1">
      <c r="B14" s="26">
        <v>1</v>
      </c>
      <c r="C14" s="26" t="s">
        <v>21</v>
      </c>
      <c r="D14" s="26" t="s">
        <v>22</v>
      </c>
      <c r="E14" s="26">
        <v>2018</v>
      </c>
      <c r="F14" s="26">
        <v>101490183</v>
      </c>
      <c r="G14" s="26">
        <v>1</v>
      </c>
      <c r="H14" s="27">
        <v>1205</v>
      </c>
      <c r="I14" s="27">
        <v>1205</v>
      </c>
      <c r="J14" s="27">
        <f>H14-I14</f>
        <v>0</v>
      </c>
    </row>
    <row r="15" spans="2:10" ht="28.5" customHeight="1" thickBot="1">
      <c r="B15" s="60"/>
      <c r="C15" s="29" t="s">
        <v>34</v>
      </c>
      <c r="D15" s="30" t="s">
        <v>9</v>
      </c>
      <c r="E15" s="31" t="s">
        <v>9</v>
      </c>
      <c r="F15" s="31" t="s">
        <v>9</v>
      </c>
      <c r="G15" s="42">
        <v>1</v>
      </c>
      <c r="H15" s="32">
        <f>SUM(H14)</f>
        <v>1205</v>
      </c>
      <c r="I15" s="32">
        <f>SUM(I14)</f>
        <v>1205</v>
      </c>
      <c r="J15" s="32">
        <f>SUM(J14)</f>
        <v>0</v>
      </c>
    </row>
    <row r="16" spans="2:10" ht="18">
      <c r="B16" s="244" t="s">
        <v>264</v>
      </c>
      <c r="C16" s="245"/>
      <c r="D16" s="248"/>
      <c r="E16" s="248"/>
      <c r="F16" s="248"/>
      <c r="G16" s="248"/>
      <c r="H16" s="248"/>
      <c r="I16" s="248"/>
      <c r="J16" s="249"/>
    </row>
    <row r="17" spans="2:10" ht="18">
      <c r="B17" s="26">
        <v>1</v>
      </c>
      <c r="C17" s="34" t="s">
        <v>24</v>
      </c>
      <c r="D17" s="26" t="s">
        <v>22</v>
      </c>
      <c r="E17" s="26">
        <v>2018</v>
      </c>
      <c r="F17" s="67">
        <v>11137001</v>
      </c>
      <c r="G17" s="98">
        <v>1</v>
      </c>
      <c r="H17" s="27">
        <v>111</v>
      </c>
      <c r="I17" s="38">
        <v>62.49</v>
      </c>
      <c r="J17" s="40">
        <v>48.51</v>
      </c>
    </row>
    <row r="18" spans="2:10" ht="18">
      <c r="B18" s="26">
        <v>2</v>
      </c>
      <c r="C18" s="34" t="s">
        <v>24</v>
      </c>
      <c r="D18" s="26" t="s">
        <v>22</v>
      </c>
      <c r="E18" s="26">
        <v>2018</v>
      </c>
      <c r="F18" s="67">
        <v>11137001</v>
      </c>
      <c r="G18" s="98">
        <v>1</v>
      </c>
      <c r="H18" s="27">
        <v>145</v>
      </c>
      <c r="I18" s="38">
        <f>H18/2</f>
        <v>72.5</v>
      </c>
      <c r="J18" s="40">
        <f aca="true" t="shared" si="0" ref="J18:J28">ROUND(H18*50%,2)</f>
        <v>72.5</v>
      </c>
    </row>
    <row r="19" spans="2:10" ht="18">
      <c r="B19" s="26">
        <v>3</v>
      </c>
      <c r="C19" s="34" t="s">
        <v>25</v>
      </c>
      <c r="D19" s="26" t="s">
        <v>22</v>
      </c>
      <c r="E19" s="26">
        <v>2018</v>
      </c>
      <c r="F19" s="67">
        <v>11137002</v>
      </c>
      <c r="G19" s="98">
        <v>1</v>
      </c>
      <c r="H19" s="27">
        <v>342</v>
      </c>
      <c r="I19" s="38">
        <f aca="true" t="shared" si="1" ref="I19:I28">H19/2</f>
        <v>171</v>
      </c>
      <c r="J19" s="40">
        <f t="shared" si="0"/>
        <v>171</v>
      </c>
    </row>
    <row r="20" spans="2:10" ht="18">
      <c r="B20" s="26">
        <v>4</v>
      </c>
      <c r="C20" s="34" t="s">
        <v>26</v>
      </c>
      <c r="D20" s="26" t="s">
        <v>22</v>
      </c>
      <c r="E20" s="26">
        <v>2018</v>
      </c>
      <c r="F20" s="67">
        <v>11137003</v>
      </c>
      <c r="G20" s="98">
        <v>1</v>
      </c>
      <c r="H20" s="27">
        <v>20</v>
      </c>
      <c r="I20" s="38">
        <f t="shared" si="1"/>
        <v>10</v>
      </c>
      <c r="J20" s="40">
        <f t="shared" si="0"/>
        <v>10</v>
      </c>
    </row>
    <row r="21" spans="2:10" ht="18">
      <c r="B21" s="26">
        <v>5</v>
      </c>
      <c r="C21" s="34" t="s">
        <v>27</v>
      </c>
      <c r="D21" s="26" t="s">
        <v>22</v>
      </c>
      <c r="E21" s="26">
        <v>2018</v>
      </c>
      <c r="F21" s="67">
        <v>11137004</v>
      </c>
      <c r="G21" s="98">
        <v>1</v>
      </c>
      <c r="H21" s="27">
        <v>28</v>
      </c>
      <c r="I21" s="38">
        <f t="shared" si="1"/>
        <v>14</v>
      </c>
      <c r="J21" s="40">
        <f t="shared" si="0"/>
        <v>14</v>
      </c>
    </row>
    <row r="22" spans="2:10" ht="18">
      <c r="B22" s="26">
        <v>6</v>
      </c>
      <c r="C22" s="34" t="s">
        <v>28</v>
      </c>
      <c r="D22" s="26" t="s">
        <v>22</v>
      </c>
      <c r="E22" s="26">
        <v>2018</v>
      </c>
      <c r="F22" s="67">
        <v>11137005</v>
      </c>
      <c r="G22" s="98">
        <v>1</v>
      </c>
      <c r="H22" s="27">
        <v>25</v>
      </c>
      <c r="I22" s="38">
        <f t="shared" si="1"/>
        <v>12.5</v>
      </c>
      <c r="J22" s="40">
        <f t="shared" si="0"/>
        <v>12.5</v>
      </c>
    </row>
    <row r="23" spans="2:10" ht="18">
      <c r="B23" s="26">
        <v>7</v>
      </c>
      <c r="C23" s="34" t="s">
        <v>29</v>
      </c>
      <c r="D23" s="26" t="s">
        <v>22</v>
      </c>
      <c r="E23" s="26">
        <v>2018</v>
      </c>
      <c r="F23" s="67">
        <v>11137006</v>
      </c>
      <c r="G23" s="98">
        <v>1</v>
      </c>
      <c r="H23" s="27">
        <v>3</v>
      </c>
      <c r="I23" s="38">
        <f t="shared" si="1"/>
        <v>1.5</v>
      </c>
      <c r="J23" s="40">
        <f t="shared" si="0"/>
        <v>1.5</v>
      </c>
    </row>
    <row r="24" spans="2:10" ht="18">
      <c r="B24" s="26">
        <v>8</v>
      </c>
      <c r="C24" s="34" t="s">
        <v>30</v>
      </c>
      <c r="D24" s="26" t="s">
        <v>22</v>
      </c>
      <c r="E24" s="26">
        <v>2018</v>
      </c>
      <c r="F24" s="67">
        <v>11137007</v>
      </c>
      <c r="G24" s="26">
        <v>1</v>
      </c>
      <c r="H24" s="27">
        <v>552</v>
      </c>
      <c r="I24" s="38">
        <f t="shared" si="1"/>
        <v>276</v>
      </c>
      <c r="J24" s="40">
        <f t="shared" si="0"/>
        <v>276</v>
      </c>
    </row>
    <row r="25" spans="2:10" ht="18">
      <c r="B25" s="26">
        <v>9</v>
      </c>
      <c r="C25" s="35" t="s">
        <v>31</v>
      </c>
      <c r="D25" s="26" t="s">
        <v>22</v>
      </c>
      <c r="E25" s="26">
        <v>2018</v>
      </c>
      <c r="F25" s="67">
        <v>11137009</v>
      </c>
      <c r="G25" s="26">
        <v>6</v>
      </c>
      <c r="H25" s="27">
        <v>684</v>
      </c>
      <c r="I25" s="38">
        <f t="shared" si="1"/>
        <v>342</v>
      </c>
      <c r="J25" s="40">
        <f t="shared" si="0"/>
        <v>342</v>
      </c>
    </row>
    <row r="26" spans="2:10" ht="18">
      <c r="B26" s="26">
        <v>10</v>
      </c>
      <c r="C26" s="35" t="s">
        <v>32</v>
      </c>
      <c r="D26" s="26" t="s">
        <v>22</v>
      </c>
      <c r="E26" s="26">
        <v>2018</v>
      </c>
      <c r="F26" s="67">
        <v>11137010</v>
      </c>
      <c r="G26" s="98">
        <v>1</v>
      </c>
      <c r="H26" s="27">
        <v>148</v>
      </c>
      <c r="I26" s="38">
        <f t="shared" si="1"/>
        <v>74</v>
      </c>
      <c r="J26" s="40">
        <f t="shared" si="0"/>
        <v>74</v>
      </c>
    </row>
    <row r="27" spans="2:10" ht="60" customHeight="1">
      <c r="B27" s="26">
        <v>11</v>
      </c>
      <c r="C27" s="35" t="s">
        <v>33</v>
      </c>
      <c r="D27" s="26" t="s">
        <v>22</v>
      </c>
      <c r="E27" s="26">
        <v>2014</v>
      </c>
      <c r="F27" s="67">
        <v>11137011</v>
      </c>
      <c r="G27" s="98">
        <v>1</v>
      </c>
      <c r="H27" s="27">
        <v>147</v>
      </c>
      <c r="I27" s="38">
        <f t="shared" si="1"/>
        <v>73.5</v>
      </c>
      <c r="J27" s="40">
        <f t="shared" si="0"/>
        <v>73.5</v>
      </c>
    </row>
    <row r="28" spans="2:10" ht="54" customHeight="1">
      <c r="B28" s="26">
        <v>12</v>
      </c>
      <c r="C28" s="35" t="s">
        <v>23</v>
      </c>
      <c r="D28" s="26" t="s">
        <v>22</v>
      </c>
      <c r="E28" s="26">
        <v>2015</v>
      </c>
      <c r="F28" s="68">
        <v>11132038</v>
      </c>
      <c r="G28" s="98">
        <v>1</v>
      </c>
      <c r="H28" s="27">
        <v>1680</v>
      </c>
      <c r="I28" s="38">
        <f t="shared" si="1"/>
        <v>840</v>
      </c>
      <c r="J28" s="40">
        <f t="shared" si="0"/>
        <v>840</v>
      </c>
    </row>
    <row r="29" spans="2:10" ht="57" customHeight="1">
      <c r="B29" s="26">
        <v>13</v>
      </c>
      <c r="C29" s="34" t="s">
        <v>35</v>
      </c>
      <c r="D29" s="26" t="s">
        <v>22</v>
      </c>
      <c r="E29" s="26">
        <v>2019</v>
      </c>
      <c r="F29" s="68">
        <v>112298</v>
      </c>
      <c r="G29" s="26">
        <v>1</v>
      </c>
      <c r="H29" s="27">
        <v>756</v>
      </c>
      <c r="I29" s="27">
        <f>H29/2</f>
        <v>378</v>
      </c>
      <c r="J29" s="27">
        <f>H29-I29</f>
        <v>378</v>
      </c>
    </row>
    <row r="30" spans="2:10" ht="75" customHeight="1">
      <c r="B30" s="26">
        <v>14</v>
      </c>
      <c r="C30" s="34" t="s">
        <v>36</v>
      </c>
      <c r="D30" s="26" t="s">
        <v>22</v>
      </c>
      <c r="E30" s="26">
        <v>2019</v>
      </c>
      <c r="F30" s="68">
        <v>112279</v>
      </c>
      <c r="G30" s="26">
        <v>1</v>
      </c>
      <c r="H30" s="27">
        <v>494.99</v>
      </c>
      <c r="I30" s="27">
        <f aca="true" t="shared" si="2" ref="I30:I42">H30/2</f>
        <v>247.495</v>
      </c>
      <c r="J30" s="27">
        <f aca="true" t="shared" si="3" ref="J30:J42">H30-I30</f>
        <v>247.495</v>
      </c>
    </row>
    <row r="31" spans="2:10" ht="60" customHeight="1">
      <c r="B31" s="26">
        <v>15</v>
      </c>
      <c r="C31" s="34" t="s">
        <v>192</v>
      </c>
      <c r="D31" s="26" t="s">
        <v>22</v>
      </c>
      <c r="E31" s="26">
        <v>2019</v>
      </c>
      <c r="F31" s="68">
        <v>112262</v>
      </c>
      <c r="G31" s="26">
        <v>1</v>
      </c>
      <c r="H31" s="27">
        <v>396</v>
      </c>
      <c r="I31" s="27">
        <f t="shared" si="2"/>
        <v>198</v>
      </c>
      <c r="J31" s="27">
        <f t="shared" si="3"/>
        <v>198</v>
      </c>
    </row>
    <row r="32" spans="2:10" ht="46.5" customHeight="1">
      <c r="B32" s="26">
        <v>16</v>
      </c>
      <c r="C32" s="34" t="s">
        <v>37</v>
      </c>
      <c r="D32" s="26" t="s">
        <v>22</v>
      </c>
      <c r="E32" s="26">
        <v>2019</v>
      </c>
      <c r="F32" s="68">
        <v>112339</v>
      </c>
      <c r="G32" s="26">
        <v>1</v>
      </c>
      <c r="H32" s="27">
        <v>189</v>
      </c>
      <c r="I32" s="27">
        <f t="shared" si="2"/>
        <v>94.5</v>
      </c>
      <c r="J32" s="27">
        <f t="shared" si="3"/>
        <v>94.5</v>
      </c>
    </row>
    <row r="33" spans="2:10" ht="50.25" customHeight="1">
      <c r="B33" s="26">
        <v>17</v>
      </c>
      <c r="C33" s="34" t="s">
        <v>37</v>
      </c>
      <c r="D33" s="26" t="s">
        <v>22</v>
      </c>
      <c r="E33" s="26">
        <v>2019</v>
      </c>
      <c r="F33" s="68">
        <v>112340</v>
      </c>
      <c r="G33" s="26">
        <v>1</v>
      </c>
      <c r="H33" s="27">
        <v>189</v>
      </c>
      <c r="I33" s="27">
        <f t="shared" si="2"/>
        <v>94.5</v>
      </c>
      <c r="J33" s="27">
        <f t="shared" si="3"/>
        <v>94.5</v>
      </c>
    </row>
    <row r="34" spans="2:10" ht="55.5" customHeight="1">
      <c r="B34" s="26">
        <v>18</v>
      </c>
      <c r="C34" s="34" t="s">
        <v>38</v>
      </c>
      <c r="D34" s="26" t="s">
        <v>22</v>
      </c>
      <c r="E34" s="26">
        <v>2019</v>
      </c>
      <c r="F34" s="68">
        <v>112125</v>
      </c>
      <c r="G34" s="26">
        <v>1</v>
      </c>
      <c r="H34" s="27">
        <v>605</v>
      </c>
      <c r="I34" s="27">
        <f t="shared" si="2"/>
        <v>302.5</v>
      </c>
      <c r="J34" s="27">
        <f t="shared" si="3"/>
        <v>302.5</v>
      </c>
    </row>
    <row r="35" spans="2:10" ht="48" customHeight="1">
      <c r="B35" s="26">
        <v>19</v>
      </c>
      <c r="C35" s="37" t="s">
        <v>39</v>
      </c>
      <c r="D35" s="36" t="s">
        <v>22</v>
      </c>
      <c r="E35" s="36">
        <v>2018</v>
      </c>
      <c r="F35" s="69">
        <v>112011</v>
      </c>
      <c r="G35" s="36">
        <v>1</v>
      </c>
      <c r="H35" s="40">
        <v>102.39</v>
      </c>
      <c r="I35" s="27">
        <f t="shared" si="2"/>
        <v>51.195</v>
      </c>
      <c r="J35" s="27">
        <f t="shared" si="3"/>
        <v>51.195</v>
      </c>
    </row>
    <row r="36" spans="2:10" ht="54.75" customHeight="1">
      <c r="B36" s="26">
        <v>20</v>
      </c>
      <c r="C36" s="37" t="s">
        <v>40</v>
      </c>
      <c r="D36" s="36" t="s">
        <v>22</v>
      </c>
      <c r="E36" s="36">
        <v>2018</v>
      </c>
      <c r="F36" s="69">
        <v>112014</v>
      </c>
      <c r="G36" s="36">
        <v>1</v>
      </c>
      <c r="H36" s="40">
        <v>743.4148</v>
      </c>
      <c r="I36" s="27">
        <f t="shared" si="2"/>
        <v>371.7074</v>
      </c>
      <c r="J36" s="27">
        <f t="shared" si="3"/>
        <v>371.7074</v>
      </c>
    </row>
    <row r="37" spans="2:10" ht="50.25" customHeight="1">
      <c r="B37" s="26">
        <v>21</v>
      </c>
      <c r="C37" s="37" t="s">
        <v>41</v>
      </c>
      <c r="D37" s="36" t="s">
        <v>22</v>
      </c>
      <c r="E37" s="36">
        <v>2018</v>
      </c>
      <c r="F37" s="69">
        <v>112017</v>
      </c>
      <c r="G37" s="36">
        <v>1</v>
      </c>
      <c r="H37" s="40">
        <v>2047.5</v>
      </c>
      <c r="I37" s="27">
        <f t="shared" si="2"/>
        <v>1023.75</v>
      </c>
      <c r="J37" s="27">
        <f t="shared" si="3"/>
        <v>1023.75</v>
      </c>
    </row>
    <row r="38" spans="2:10" ht="56.25" customHeight="1">
      <c r="B38" s="26">
        <v>22</v>
      </c>
      <c r="C38" s="39" t="s">
        <v>42</v>
      </c>
      <c r="D38" s="36" t="s">
        <v>22</v>
      </c>
      <c r="E38" s="36">
        <v>2018</v>
      </c>
      <c r="F38" s="69">
        <v>112018</v>
      </c>
      <c r="G38" s="36">
        <v>1</v>
      </c>
      <c r="H38" s="41">
        <v>182.94</v>
      </c>
      <c r="I38" s="27">
        <f t="shared" si="2"/>
        <v>91.47</v>
      </c>
      <c r="J38" s="27">
        <f t="shared" si="3"/>
        <v>91.47</v>
      </c>
    </row>
    <row r="39" spans="2:10" ht="65.25" customHeight="1">
      <c r="B39" s="36">
        <v>23</v>
      </c>
      <c r="C39" s="37" t="s">
        <v>43</v>
      </c>
      <c r="D39" s="36" t="s">
        <v>22</v>
      </c>
      <c r="E39" s="36">
        <v>2018</v>
      </c>
      <c r="F39" s="69">
        <v>112020</v>
      </c>
      <c r="G39" s="36">
        <v>1</v>
      </c>
      <c r="H39" s="40">
        <v>209.9984</v>
      </c>
      <c r="I39" s="44">
        <f t="shared" si="2"/>
        <v>104.9992</v>
      </c>
      <c r="J39" s="27">
        <f t="shared" si="3"/>
        <v>104.9992</v>
      </c>
    </row>
    <row r="40" spans="2:10" ht="80.25" customHeight="1">
      <c r="B40" s="36">
        <v>24</v>
      </c>
      <c r="C40" s="37" t="s">
        <v>77</v>
      </c>
      <c r="D40" s="36" t="s">
        <v>22</v>
      </c>
      <c r="E40" s="62">
        <v>43425</v>
      </c>
      <c r="F40" s="69">
        <v>112006</v>
      </c>
      <c r="G40" s="52">
        <v>1</v>
      </c>
      <c r="H40" s="64">
        <v>214.995</v>
      </c>
      <c r="I40" s="53">
        <f>H40/2</f>
        <v>107.4975</v>
      </c>
      <c r="J40" s="53">
        <f>H40-I40</f>
        <v>107.4975</v>
      </c>
    </row>
    <row r="41" spans="2:10" ht="126.75" customHeight="1">
      <c r="B41" s="36">
        <v>25</v>
      </c>
      <c r="C41" s="65" t="s">
        <v>76</v>
      </c>
      <c r="D41" s="36" t="s">
        <v>22</v>
      </c>
      <c r="E41" s="62">
        <v>43600</v>
      </c>
      <c r="F41" s="69">
        <v>112063</v>
      </c>
      <c r="G41" s="36">
        <v>1</v>
      </c>
      <c r="H41" s="40">
        <v>549.98</v>
      </c>
      <c r="I41" s="44">
        <f t="shared" si="2"/>
        <v>274.99</v>
      </c>
      <c r="J41" s="27">
        <f t="shared" si="3"/>
        <v>274.99</v>
      </c>
    </row>
    <row r="42" spans="2:10" ht="60.75" customHeight="1" thickBot="1">
      <c r="B42" s="26">
        <v>26</v>
      </c>
      <c r="C42" s="37" t="s">
        <v>44</v>
      </c>
      <c r="D42" s="36" t="s">
        <v>22</v>
      </c>
      <c r="E42" s="36">
        <v>2018</v>
      </c>
      <c r="F42" s="69">
        <v>112021</v>
      </c>
      <c r="G42" s="36">
        <v>1</v>
      </c>
      <c r="H42" s="40">
        <v>229.9965</v>
      </c>
      <c r="I42" s="27">
        <f t="shared" si="2"/>
        <v>114.99825</v>
      </c>
      <c r="J42" s="27">
        <f t="shared" si="3"/>
        <v>114.99825</v>
      </c>
    </row>
    <row r="43" spans="2:11" ht="18" thickBot="1">
      <c r="B43" s="29"/>
      <c r="C43" s="29" t="s">
        <v>45</v>
      </c>
      <c r="D43" s="30" t="s">
        <v>9</v>
      </c>
      <c r="E43" s="31" t="s">
        <v>9</v>
      </c>
      <c r="F43" s="31" t="s">
        <v>9</v>
      </c>
      <c r="G43" s="42">
        <f>SUM(G17:G42)</f>
        <v>31</v>
      </c>
      <c r="H43" s="32">
        <f>SUM(H17:H42)</f>
        <v>10796.2047</v>
      </c>
      <c r="I43" s="32">
        <f>SUM(I17:I42)</f>
        <v>5405.09235</v>
      </c>
      <c r="J43" s="32">
        <f>SUM(J17:J42)</f>
        <v>5391.11235</v>
      </c>
      <c r="K43" s="127"/>
    </row>
    <row r="44" spans="2:10" ht="18">
      <c r="B44" s="26"/>
      <c r="C44" s="244" t="s">
        <v>46</v>
      </c>
      <c r="D44" s="245"/>
      <c r="E44" s="248"/>
      <c r="F44" s="248"/>
      <c r="G44" s="248"/>
      <c r="H44" s="248"/>
      <c r="I44" s="248"/>
      <c r="J44" s="248"/>
    </row>
    <row r="45" spans="2:10" ht="18">
      <c r="B45" s="26">
        <v>1</v>
      </c>
      <c r="C45" s="28" t="s">
        <v>47</v>
      </c>
      <c r="D45" s="26" t="s">
        <v>22</v>
      </c>
      <c r="E45" s="26">
        <v>2018</v>
      </c>
      <c r="F45" s="43">
        <v>1812002</v>
      </c>
      <c r="G45" s="33">
        <v>1</v>
      </c>
      <c r="H45" s="44">
        <v>5</v>
      </c>
      <c r="I45" s="26"/>
      <c r="J45" s="26"/>
    </row>
    <row r="46" spans="2:10" ht="18">
      <c r="B46" s="26">
        <v>2</v>
      </c>
      <c r="C46" s="28" t="s">
        <v>47</v>
      </c>
      <c r="D46" s="26" t="s">
        <v>22</v>
      </c>
      <c r="E46" s="26">
        <v>2018</v>
      </c>
      <c r="F46" s="43">
        <v>1812003</v>
      </c>
      <c r="G46" s="33">
        <v>2</v>
      </c>
      <c r="H46" s="44">
        <v>6</v>
      </c>
      <c r="I46" s="26"/>
      <c r="J46" s="26"/>
    </row>
    <row r="47" spans="2:10" ht="18">
      <c r="B47" s="26">
        <v>3</v>
      </c>
      <c r="C47" s="28" t="s">
        <v>48</v>
      </c>
      <c r="D47" s="26" t="s">
        <v>22</v>
      </c>
      <c r="E47" s="26">
        <v>2018</v>
      </c>
      <c r="F47" s="43">
        <v>1812004</v>
      </c>
      <c r="G47" s="25">
        <v>1</v>
      </c>
      <c r="H47" s="44">
        <v>95</v>
      </c>
      <c r="I47" s="26"/>
      <c r="J47" s="26"/>
    </row>
    <row r="48" spans="2:10" ht="18">
      <c r="B48" s="26">
        <v>4</v>
      </c>
      <c r="C48" s="25" t="s">
        <v>49</v>
      </c>
      <c r="D48" s="26" t="s">
        <v>22</v>
      </c>
      <c r="E48" s="26">
        <v>2018</v>
      </c>
      <c r="F48" s="43">
        <v>1812006</v>
      </c>
      <c r="G48" s="25">
        <v>3</v>
      </c>
      <c r="H48" s="44">
        <v>33</v>
      </c>
      <c r="I48" s="26"/>
      <c r="J48" s="26"/>
    </row>
    <row r="49" spans="2:10" ht="18">
      <c r="B49" s="26">
        <v>5</v>
      </c>
      <c r="C49" s="25" t="s">
        <v>50</v>
      </c>
      <c r="D49" s="26" t="s">
        <v>22</v>
      </c>
      <c r="E49" s="26">
        <v>2018</v>
      </c>
      <c r="F49" s="43">
        <v>1812007</v>
      </c>
      <c r="G49" s="25">
        <v>1</v>
      </c>
      <c r="H49" s="44">
        <v>5</v>
      </c>
      <c r="I49" s="26"/>
      <c r="J49" s="26"/>
    </row>
    <row r="50" spans="2:10" ht="18">
      <c r="B50" s="26">
        <v>6</v>
      </c>
      <c r="C50" s="25" t="s">
        <v>51</v>
      </c>
      <c r="D50" s="26" t="s">
        <v>22</v>
      </c>
      <c r="E50" s="26">
        <v>2018</v>
      </c>
      <c r="F50" s="43">
        <v>1812008</v>
      </c>
      <c r="G50" s="33">
        <v>3</v>
      </c>
      <c r="H50" s="44">
        <v>6</v>
      </c>
      <c r="I50" s="26"/>
      <c r="J50" s="26"/>
    </row>
    <row r="51" spans="2:10" ht="18">
      <c r="B51" s="26">
        <v>7</v>
      </c>
      <c r="C51" s="25" t="s">
        <v>52</v>
      </c>
      <c r="D51" s="26" t="s">
        <v>22</v>
      </c>
      <c r="E51" s="26">
        <v>2018</v>
      </c>
      <c r="F51" s="43">
        <v>1812009</v>
      </c>
      <c r="G51" s="33">
        <v>1</v>
      </c>
      <c r="H51" s="44">
        <v>1</v>
      </c>
      <c r="I51" s="26"/>
      <c r="J51" s="26"/>
    </row>
    <row r="52" spans="2:10" ht="18">
      <c r="B52" s="26">
        <v>8</v>
      </c>
      <c r="C52" s="25" t="s">
        <v>53</v>
      </c>
      <c r="D52" s="26" t="s">
        <v>22</v>
      </c>
      <c r="E52" s="26">
        <v>2018</v>
      </c>
      <c r="F52" s="43">
        <v>1812010</v>
      </c>
      <c r="G52" s="33">
        <v>1</v>
      </c>
      <c r="H52" s="44">
        <v>2</v>
      </c>
      <c r="I52" s="26"/>
      <c r="J52" s="26"/>
    </row>
    <row r="53" spans="2:10" ht="18">
      <c r="B53" s="26">
        <v>9</v>
      </c>
      <c r="C53" s="25" t="s">
        <v>55</v>
      </c>
      <c r="D53" s="26" t="s">
        <v>22</v>
      </c>
      <c r="E53" s="26">
        <v>2018</v>
      </c>
      <c r="F53" s="43">
        <v>1812013</v>
      </c>
      <c r="G53" s="33">
        <v>6</v>
      </c>
      <c r="H53" s="44">
        <v>84</v>
      </c>
      <c r="I53" s="26"/>
      <c r="J53" s="26"/>
    </row>
    <row r="54" spans="2:10" ht="18">
      <c r="B54" s="26">
        <v>10</v>
      </c>
      <c r="C54" s="25" t="s">
        <v>56</v>
      </c>
      <c r="D54" s="26" t="s">
        <v>22</v>
      </c>
      <c r="E54" s="26">
        <v>2018</v>
      </c>
      <c r="F54" s="43">
        <v>1812014</v>
      </c>
      <c r="G54" s="33">
        <v>1</v>
      </c>
      <c r="H54" s="44">
        <v>80</v>
      </c>
      <c r="I54" s="26"/>
      <c r="J54" s="26"/>
    </row>
    <row r="55" spans="2:10" ht="18">
      <c r="B55" s="26">
        <v>11</v>
      </c>
      <c r="C55" s="25" t="s">
        <v>57</v>
      </c>
      <c r="D55" s="26" t="s">
        <v>22</v>
      </c>
      <c r="E55" s="26">
        <v>2018</v>
      </c>
      <c r="F55" s="43">
        <v>1812015</v>
      </c>
      <c r="G55" s="33">
        <v>2</v>
      </c>
      <c r="H55" s="44">
        <v>2</v>
      </c>
      <c r="I55" s="26"/>
      <c r="J55" s="26"/>
    </row>
    <row r="56" spans="2:10" ht="18" thickBot="1">
      <c r="B56" s="45">
        <v>12</v>
      </c>
      <c r="C56" s="28" t="s">
        <v>246</v>
      </c>
      <c r="D56" s="26" t="s">
        <v>22</v>
      </c>
      <c r="E56" s="61">
        <v>43451</v>
      </c>
      <c r="F56" s="43">
        <v>221</v>
      </c>
      <c r="G56" s="25">
        <v>1</v>
      </c>
      <c r="H56" s="44">
        <v>80</v>
      </c>
      <c r="I56" s="26"/>
      <c r="J56" s="26"/>
    </row>
    <row r="57" spans="2:10" ht="18" thickBot="1">
      <c r="B57" s="191"/>
      <c r="C57" s="46" t="s">
        <v>58</v>
      </c>
      <c r="D57" s="47" t="s">
        <v>9</v>
      </c>
      <c r="E57" s="48" t="s">
        <v>9</v>
      </c>
      <c r="F57" s="48" t="s">
        <v>9</v>
      </c>
      <c r="G57" s="49">
        <f>SUM(G45:G56)</f>
        <v>23</v>
      </c>
      <c r="H57" s="50">
        <f>SUM(H45:H56)</f>
        <v>399</v>
      </c>
      <c r="I57" s="221">
        <f>SUM(I48:I55)</f>
        <v>0</v>
      </c>
      <c r="J57" s="221">
        <f>SUM(J48:J55)</f>
        <v>0</v>
      </c>
    </row>
    <row r="58" spans="2:10" ht="17.25">
      <c r="B58" s="24"/>
      <c r="C58" s="200" t="s">
        <v>79</v>
      </c>
      <c r="D58" s="47" t="s">
        <v>9</v>
      </c>
      <c r="E58" s="48" t="s">
        <v>9</v>
      </c>
      <c r="F58" s="48" t="s">
        <v>9</v>
      </c>
      <c r="G58" s="200">
        <f>G57+G43+G15</f>
        <v>55</v>
      </c>
      <c r="H58" s="201">
        <f>H57+H43+H15</f>
        <v>12400.2047</v>
      </c>
      <c r="I58" s="201">
        <f>I57+I43+I15</f>
        <v>6610.09235</v>
      </c>
      <c r="J58" s="201">
        <f>J57+J43+J15</f>
        <v>5391.11235</v>
      </c>
    </row>
    <row r="59" ht="36" customHeight="1"/>
    <row r="60" spans="3:10" ht="18">
      <c r="C60" t="s">
        <v>280</v>
      </c>
      <c r="E60" s="234" t="s">
        <v>279</v>
      </c>
      <c r="F60" s="225"/>
      <c r="G60" s="225"/>
      <c r="H60" s="225"/>
      <c r="I60" s="225"/>
      <c r="J60" s="225"/>
    </row>
    <row r="61" spans="5:10" ht="18">
      <c r="E61" s="185"/>
      <c r="F61" s="186"/>
      <c r="G61" s="229"/>
      <c r="H61" s="229"/>
      <c r="I61" s="229"/>
      <c r="J61" s="185"/>
    </row>
    <row r="62" spans="5:10" ht="18">
      <c r="E62" s="185"/>
      <c r="F62" s="185"/>
      <c r="G62" s="185"/>
      <c r="H62" s="185"/>
      <c r="I62" s="185"/>
      <c r="J62" s="185"/>
    </row>
    <row r="63" spans="5:10" ht="18">
      <c r="E63" s="225"/>
      <c r="F63" s="225"/>
      <c r="G63" s="225"/>
      <c r="H63" s="225"/>
      <c r="I63" s="225"/>
      <c r="J63" s="225"/>
    </row>
  </sheetData>
  <sheetProtection/>
  <mergeCells count="13">
    <mergeCell ref="E60:J60"/>
    <mergeCell ref="G61:I61"/>
    <mergeCell ref="E63:J63"/>
    <mergeCell ref="B13:J13"/>
    <mergeCell ref="B16:J16"/>
    <mergeCell ref="C44:J44"/>
    <mergeCell ref="B7:J7"/>
    <mergeCell ref="B8:J8"/>
    <mergeCell ref="B10:B11"/>
    <mergeCell ref="C10:C11"/>
    <mergeCell ref="D10:D11"/>
    <mergeCell ref="E10:E11"/>
    <mergeCell ref="G10:J10"/>
  </mergeCells>
  <printOptions/>
  <pageMargins left="0.45" right="0.34" top="1" bottom="1" header="0.5" footer="0.5"/>
  <pageSetup fitToHeight="3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C21" sqref="C21"/>
    </sheetView>
  </sheetViews>
  <sheetFormatPr defaultColWidth="9.00390625" defaultRowHeight="12.75"/>
  <cols>
    <col min="3" max="3" width="43.00390625" style="0" customWidth="1"/>
    <col min="4" max="4" width="9.625" style="0" customWidth="1"/>
    <col min="5" max="5" width="16.375" style="0" customWidth="1"/>
    <col min="6" max="6" width="21.125" style="0" customWidth="1"/>
    <col min="7" max="7" width="14.375" style="0" customWidth="1"/>
    <col min="8" max="8" width="16.125" style="0" customWidth="1"/>
    <col min="9" max="9" width="15.625" style="0" customWidth="1"/>
    <col min="10" max="10" width="17.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t="s">
        <v>272</v>
      </c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 t="s">
        <v>19</v>
      </c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7.25">
      <c r="A7" s="10"/>
      <c r="B7" s="235" t="s">
        <v>12</v>
      </c>
      <c r="C7" s="235"/>
      <c r="D7" s="235"/>
      <c r="E7" s="235"/>
      <c r="F7" s="235"/>
      <c r="G7" s="235"/>
      <c r="H7" s="235"/>
      <c r="I7" s="235"/>
      <c r="J7" s="235"/>
    </row>
    <row r="8" spans="1:10" ht="32.25" customHeight="1">
      <c r="A8" s="10"/>
      <c r="B8" s="236" t="s">
        <v>285</v>
      </c>
      <c r="C8" s="236"/>
      <c r="D8" s="236"/>
      <c r="E8" s="236"/>
      <c r="F8" s="236"/>
      <c r="G8" s="236"/>
      <c r="H8" s="236"/>
      <c r="I8" s="236"/>
      <c r="J8" s="236"/>
    </row>
    <row r="9" spans="1:10" ht="13.5" thickBot="1">
      <c r="A9" s="10"/>
      <c r="B9" s="11"/>
      <c r="C9" s="10"/>
      <c r="D9" s="10"/>
      <c r="E9" s="10"/>
      <c r="F9" s="10"/>
      <c r="G9" s="10"/>
      <c r="H9" s="10"/>
      <c r="I9" s="10"/>
      <c r="J9" t="s">
        <v>247</v>
      </c>
    </row>
    <row r="10" spans="1:10" ht="12.75">
      <c r="A10" s="10"/>
      <c r="B10" s="237" t="s">
        <v>0</v>
      </c>
      <c r="C10" s="239" t="s">
        <v>3</v>
      </c>
      <c r="D10" s="239" t="s">
        <v>10</v>
      </c>
      <c r="E10" s="239" t="s">
        <v>4</v>
      </c>
      <c r="F10" s="12" t="s">
        <v>1</v>
      </c>
      <c r="G10" s="241" t="s">
        <v>11</v>
      </c>
      <c r="H10" s="242"/>
      <c r="I10" s="242"/>
      <c r="J10" s="243"/>
    </row>
    <row r="11" spans="1:10" ht="135" thickBot="1">
      <c r="A11" s="10"/>
      <c r="B11" s="238"/>
      <c r="C11" s="240"/>
      <c r="D11" s="240"/>
      <c r="E11" s="240"/>
      <c r="F11" s="13" t="s">
        <v>5</v>
      </c>
      <c r="G11" s="14" t="s">
        <v>2</v>
      </c>
      <c r="H11" s="15" t="s">
        <v>6</v>
      </c>
      <c r="I11" s="16" t="s">
        <v>7</v>
      </c>
      <c r="J11" s="17" t="s">
        <v>8</v>
      </c>
    </row>
    <row r="12" spans="1:10" ht="13.5" thickBot="1">
      <c r="A12" s="10"/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0">
        <v>8</v>
      </c>
      <c r="J12" s="21">
        <v>9</v>
      </c>
    </row>
    <row r="13" spans="2:10" ht="18">
      <c r="B13" s="244" t="s">
        <v>264</v>
      </c>
      <c r="C13" s="245"/>
      <c r="D13" s="248"/>
      <c r="E13" s="248"/>
      <c r="F13" s="248"/>
      <c r="G13" s="248"/>
      <c r="H13" s="248"/>
      <c r="I13" s="248"/>
      <c r="J13" s="249"/>
    </row>
    <row r="14" spans="2:10" ht="18">
      <c r="B14" s="26">
        <v>1</v>
      </c>
      <c r="C14" s="51" t="s">
        <v>59</v>
      </c>
      <c r="D14" s="26" t="s">
        <v>22</v>
      </c>
      <c r="E14" s="26">
        <v>2018</v>
      </c>
      <c r="F14" s="52">
        <v>11137016</v>
      </c>
      <c r="G14" s="52">
        <v>1</v>
      </c>
      <c r="H14" s="128">
        <v>5</v>
      </c>
      <c r="I14" s="109">
        <v>2.5</v>
      </c>
      <c r="J14" s="129">
        <f aca="true" t="shared" si="0" ref="J14:J24">ROUND(H14*50%,2)</f>
        <v>2.5</v>
      </c>
    </row>
    <row r="15" spans="2:10" ht="18">
      <c r="B15" s="26">
        <v>2</v>
      </c>
      <c r="C15" s="51" t="s">
        <v>60</v>
      </c>
      <c r="D15" s="26" t="s">
        <v>22</v>
      </c>
      <c r="E15" s="26">
        <v>2018</v>
      </c>
      <c r="F15" s="52">
        <v>11137004</v>
      </c>
      <c r="G15" s="52">
        <v>1</v>
      </c>
      <c r="H15" s="128">
        <v>28</v>
      </c>
      <c r="I15" s="109">
        <f aca="true" t="shared" si="1" ref="I15:I36">H15/2</f>
        <v>14</v>
      </c>
      <c r="J15" s="129">
        <f t="shared" si="0"/>
        <v>14</v>
      </c>
    </row>
    <row r="16" spans="2:10" ht="18">
      <c r="B16" s="26">
        <v>4</v>
      </c>
      <c r="C16" s="51" t="s">
        <v>48</v>
      </c>
      <c r="D16" s="26" t="s">
        <v>22</v>
      </c>
      <c r="E16" s="26">
        <v>2018</v>
      </c>
      <c r="F16" s="52">
        <v>11137019</v>
      </c>
      <c r="G16" s="52">
        <v>1</v>
      </c>
      <c r="H16" s="128">
        <v>95</v>
      </c>
      <c r="I16" s="109">
        <f t="shared" si="1"/>
        <v>47.5</v>
      </c>
      <c r="J16" s="129">
        <f t="shared" si="0"/>
        <v>47.5</v>
      </c>
    </row>
    <row r="17" spans="2:10" ht="18">
      <c r="B17" s="26">
        <v>5</v>
      </c>
      <c r="C17" s="51" t="s">
        <v>61</v>
      </c>
      <c r="D17" s="26" t="s">
        <v>22</v>
      </c>
      <c r="E17" s="26">
        <v>2018</v>
      </c>
      <c r="F17" s="52">
        <v>11137013</v>
      </c>
      <c r="G17" s="52">
        <v>1</v>
      </c>
      <c r="H17" s="128">
        <v>30</v>
      </c>
      <c r="I17" s="109">
        <f t="shared" si="1"/>
        <v>15</v>
      </c>
      <c r="J17" s="129">
        <f t="shared" si="0"/>
        <v>15</v>
      </c>
    </row>
    <row r="18" spans="2:10" ht="18">
      <c r="B18" s="26">
        <v>6</v>
      </c>
      <c r="C18" s="51" t="s">
        <v>62</v>
      </c>
      <c r="D18" s="26" t="s">
        <v>22</v>
      </c>
      <c r="E18" s="26">
        <v>2018</v>
      </c>
      <c r="F18" s="52">
        <v>11137020</v>
      </c>
      <c r="G18" s="52">
        <v>1</v>
      </c>
      <c r="H18" s="128">
        <v>423</v>
      </c>
      <c r="I18" s="109">
        <f t="shared" si="1"/>
        <v>211.5</v>
      </c>
      <c r="J18" s="129">
        <f t="shared" si="0"/>
        <v>211.5</v>
      </c>
    </row>
    <row r="19" spans="2:10" ht="18">
      <c r="B19" s="26">
        <v>7</v>
      </c>
      <c r="C19" s="51" t="s">
        <v>28</v>
      </c>
      <c r="D19" s="26" t="s">
        <v>22</v>
      </c>
      <c r="E19" s="26">
        <v>2018</v>
      </c>
      <c r="F19" s="52">
        <v>11137005</v>
      </c>
      <c r="G19" s="52">
        <v>1</v>
      </c>
      <c r="H19" s="128">
        <v>25</v>
      </c>
      <c r="I19" s="109">
        <f t="shared" si="1"/>
        <v>12.5</v>
      </c>
      <c r="J19" s="129">
        <f t="shared" si="0"/>
        <v>12.5</v>
      </c>
    </row>
    <row r="20" spans="2:10" ht="18">
      <c r="B20" s="26">
        <v>8</v>
      </c>
      <c r="C20" s="51" t="s">
        <v>63</v>
      </c>
      <c r="D20" s="26" t="s">
        <v>22</v>
      </c>
      <c r="E20" s="26">
        <v>2018</v>
      </c>
      <c r="F20" s="52">
        <v>11137017</v>
      </c>
      <c r="G20" s="52">
        <v>1</v>
      </c>
      <c r="H20" s="128">
        <v>140</v>
      </c>
      <c r="I20" s="109">
        <f t="shared" si="1"/>
        <v>70</v>
      </c>
      <c r="J20" s="129">
        <f t="shared" si="0"/>
        <v>70</v>
      </c>
    </row>
    <row r="21" spans="2:10" ht="18">
      <c r="B21" s="26">
        <v>9</v>
      </c>
      <c r="C21" s="51" t="s">
        <v>64</v>
      </c>
      <c r="D21" s="26" t="s">
        <v>22</v>
      </c>
      <c r="E21" s="26">
        <v>2018</v>
      </c>
      <c r="F21" s="52">
        <v>11137015</v>
      </c>
      <c r="G21" s="52">
        <v>2</v>
      </c>
      <c r="H21" s="128">
        <v>32</v>
      </c>
      <c r="I21" s="109">
        <f t="shared" si="1"/>
        <v>16</v>
      </c>
      <c r="J21" s="129">
        <f t="shared" si="0"/>
        <v>16</v>
      </c>
    </row>
    <row r="22" spans="2:10" ht="18">
      <c r="B22" s="26">
        <v>10</v>
      </c>
      <c r="C22" s="51" t="s">
        <v>55</v>
      </c>
      <c r="D22" s="26" t="s">
        <v>22</v>
      </c>
      <c r="E22" s="26">
        <v>2018</v>
      </c>
      <c r="F22" s="52">
        <v>11137012</v>
      </c>
      <c r="G22" s="52">
        <v>2</v>
      </c>
      <c r="H22" s="128">
        <v>298</v>
      </c>
      <c r="I22" s="109">
        <f t="shared" si="1"/>
        <v>149</v>
      </c>
      <c r="J22" s="129">
        <f t="shared" si="0"/>
        <v>149</v>
      </c>
    </row>
    <row r="23" spans="2:10" ht="25.5" customHeight="1">
      <c r="B23" s="26">
        <v>11</v>
      </c>
      <c r="C23" s="51" t="s">
        <v>55</v>
      </c>
      <c r="D23" s="26" t="s">
        <v>22</v>
      </c>
      <c r="E23" s="26">
        <v>2018</v>
      </c>
      <c r="F23" s="52">
        <v>11137012</v>
      </c>
      <c r="G23" s="52">
        <v>2</v>
      </c>
      <c r="H23" s="128">
        <v>20</v>
      </c>
      <c r="I23" s="109">
        <f t="shared" si="1"/>
        <v>10</v>
      </c>
      <c r="J23" s="129">
        <f t="shared" si="0"/>
        <v>10</v>
      </c>
    </row>
    <row r="24" spans="2:10" ht="27" customHeight="1">
      <c r="B24" s="26">
        <v>12</v>
      </c>
      <c r="C24" s="51" t="s">
        <v>25</v>
      </c>
      <c r="D24" s="26" t="s">
        <v>22</v>
      </c>
      <c r="E24" s="26">
        <v>2018</v>
      </c>
      <c r="F24" s="52">
        <v>11137002</v>
      </c>
      <c r="G24" s="52">
        <v>2</v>
      </c>
      <c r="H24" s="128">
        <v>50</v>
      </c>
      <c r="I24" s="109">
        <f t="shared" si="1"/>
        <v>25</v>
      </c>
      <c r="J24" s="129">
        <f t="shared" si="0"/>
        <v>25</v>
      </c>
    </row>
    <row r="25" spans="2:10" ht="28.5" customHeight="1">
      <c r="B25" s="26">
        <v>13</v>
      </c>
      <c r="C25" s="51" t="s">
        <v>65</v>
      </c>
      <c r="D25" s="26" t="s">
        <v>22</v>
      </c>
      <c r="E25" s="26">
        <v>2018</v>
      </c>
      <c r="F25" s="52">
        <v>11137018</v>
      </c>
      <c r="G25" s="52">
        <v>1</v>
      </c>
      <c r="H25" s="128">
        <v>80</v>
      </c>
      <c r="I25" s="108">
        <f t="shared" si="1"/>
        <v>40</v>
      </c>
      <c r="J25" s="108">
        <f aca="true" t="shared" si="2" ref="J25:J36">H25-I25</f>
        <v>40</v>
      </c>
    </row>
    <row r="26" spans="2:10" ht="23.25" customHeight="1">
      <c r="B26" s="26">
        <v>14</v>
      </c>
      <c r="C26" s="51" t="s">
        <v>66</v>
      </c>
      <c r="D26" s="26" t="s">
        <v>22</v>
      </c>
      <c r="E26" s="26">
        <v>2018</v>
      </c>
      <c r="F26" s="52">
        <v>11137014</v>
      </c>
      <c r="G26" s="52">
        <v>1</v>
      </c>
      <c r="H26" s="128">
        <v>3</v>
      </c>
      <c r="I26" s="108">
        <f t="shared" si="1"/>
        <v>1.5</v>
      </c>
      <c r="J26" s="108">
        <f t="shared" si="2"/>
        <v>1.5</v>
      </c>
    </row>
    <row r="27" spans="2:10" ht="39" customHeight="1">
      <c r="B27" s="26">
        <v>15</v>
      </c>
      <c r="C27" s="51" t="s">
        <v>32</v>
      </c>
      <c r="D27" s="26" t="s">
        <v>22</v>
      </c>
      <c r="E27" s="26">
        <v>2018</v>
      </c>
      <c r="F27" s="52">
        <v>11137010</v>
      </c>
      <c r="G27" s="52">
        <v>1</v>
      </c>
      <c r="H27" s="128">
        <v>40</v>
      </c>
      <c r="I27" s="108">
        <f t="shared" si="1"/>
        <v>20</v>
      </c>
      <c r="J27" s="108">
        <f t="shared" si="2"/>
        <v>20</v>
      </c>
    </row>
    <row r="28" spans="2:10" ht="30" customHeight="1">
      <c r="B28" s="26">
        <v>16</v>
      </c>
      <c r="C28" s="51" t="s">
        <v>32</v>
      </c>
      <c r="D28" s="26" t="s">
        <v>22</v>
      </c>
      <c r="E28" s="26">
        <v>2018</v>
      </c>
      <c r="F28" s="52">
        <v>11137010</v>
      </c>
      <c r="G28" s="52">
        <v>1</v>
      </c>
      <c r="H28" s="128">
        <v>40</v>
      </c>
      <c r="I28" s="108">
        <f t="shared" si="1"/>
        <v>20</v>
      </c>
      <c r="J28" s="108">
        <f t="shared" si="2"/>
        <v>20</v>
      </c>
    </row>
    <row r="29" spans="2:10" ht="24.75" customHeight="1">
      <c r="B29" s="26">
        <v>17</v>
      </c>
      <c r="C29" s="51" t="s">
        <v>67</v>
      </c>
      <c r="D29" s="26" t="s">
        <v>22</v>
      </c>
      <c r="E29" s="26">
        <v>2018</v>
      </c>
      <c r="F29" s="52">
        <v>11137059</v>
      </c>
      <c r="G29" s="52">
        <v>2</v>
      </c>
      <c r="H29" s="128">
        <v>100</v>
      </c>
      <c r="I29" s="108">
        <f t="shared" si="1"/>
        <v>50</v>
      </c>
      <c r="J29" s="108">
        <f t="shared" si="2"/>
        <v>50</v>
      </c>
    </row>
    <row r="30" spans="2:10" ht="32.25" customHeight="1">
      <c r="B30" s="26">
        <v>18</v>
      </c>
      <c r="C30" s="51" t="s">
        <v>68</v>
      </c>
      <c r="D30" s="26" t="s">
        <v>22</v>
      </c>
      <c r="E30" s="26">
        <v>2018</v>
      </c>
      <c r="F30" s="52">
        <v>11137060</v>
      </c>
      <c r="G30" s="52">
        <v>1</v>
      </c>
      <c r="H30" s="128">
        <v>45</v>
      </c>
      <c r="I30" s="108">
        <f t="shared" si="1"/>
        <v>22.5</v>
      </c>
      <c r="J30" s="108">
        <f t="shared" si="2"/>
        <v>22.5</v>
      </c>
    </row>
    <row r="31" spans="2:10" ht="30.75" customHeight="1">
      <c r="B31" s="26">
        <v>19</v>
      </c>
      <c r="C31" s="51" t="s">
        <v>69</v>
      </c>
      <c r="D31" s="26" t="s">
        <v>22</v>
      </c>
      <c r="E31" s="26">
        <v>2018</v>
      </c>
      <c r="F31" s="52">
        <v>11137061</v>
      </c>
      <c r="G31" s="52">
        <v>3</v>
      </c>
      <c r="H31" s="128">
        <v>50</v>
      </c>
      <c r="I31" s="108">
        <f t="shared" si="1"/>
        <v>25</v>
      </c>
      <c r="J31" s="108">
        <f t="shared" si="2"/>
        <v>25</v>
      </c>
    </row>
    <row r="32" spans="2:10" ht="34.5" customHeight="1">
      <c r="B32" s="26">
        <v>20</v>
      </c>
      <c r="C32" s="51" t="s">
        <v>70</v>
      </c>
      <c r="D32" s="26" t="s">
        <v>22</v>
      </c>
      <c r="E32" s="26">
        <v>2018</v>
      </c>
      <c r="F32" s="52">
        <v>11137062</v>
      </c>
      <c r="G32" s="52">
        <v>1</v>
      </c>
      <c r="H32" s="128">
        <v>288</v>
      </c>
      <c r="I32" s="108">
        <f t="shared" si="1"/>
        <v>144</v>
      </c>
      <c r="J32" s="108">
        <f t="shared" si="2"/>
        <v>144</v>
      </c>
    </row>
    <row r="33" spans="2:10" ht="34.5" customHeight="1">
      <c r="B33" s="26">
        <v>21</v>
      </c>
      <c r="C33" s="51" t="s">
        <v>71</v>
      </c>
      <c r="D33" s="26" t="s">
        <v>22</v>
      </c>
      <c r="E33" s="26">
        <v>2018</v>
      </c>
      <c r="F33" s="36"/>
      <c r="G33" s="52">
        <v>1</v>
      </c>
      <c r="H33" s="128">
        <v>3</v>
      </c>
      <c r="I33" s="108">
        <f t="shared" si="1"/>
        <v>1.5</v>
      </c>
      <c r="J33" s="108">
        <f t="shared" si="2"/>
        <v>1.5</v>
      </c>
    </row>
    <row r="34" spans="2:10" ht="33" customHeight="1">
      <c r="B34" s="26">
        <v>22</v>
      </c>
      <c r="C34" s="51" t="s">
        <v>72</v>
      </c>
      <c r="D34" s="26" t="s">
        <v>22</v>
      </c>
      <c r="E34" s="26">
        <v>2018</v>
      </c>
      <c r="F34" s="36"/>
      <c r="G34" s="52">
        <v>1</v>
      </c>
      <c r="H34" s="128">
        <v>3</v>
      </c>
      <c r="I34" s="108">
        <f t="shared" si="1"/>
        <v>1.5</v>
      </c>
      <c r="J34" s="108">
        <f t="shared" si="2"/>
        <v>1.5</v>
      </c>
    </row>
    <row r="35" spans="2:10" ht="31.5" customHeight="1">
      <c r="B35" s="26">
        <v>23</v>
      </c>
      <c r="C35" s="51" t="s">
        <v>73</v>
      </c>
      <c r="D35" s="26" t="s">
        <v>22</v>
      </c>
      <c r="E35" s="26">
        <v>2018</v>
      </c>
      <c r="F35" s="36"/>
      <c r="G35" s="52">
        <v>3</v>
      </c>
      <c r="H35" s="128">
        <v>75</v>
      </c>
      <c r="I35" s="108">
        <f t="shared" si="1"/>
        <v>37.5</v>
      </c>
      <c r="J35" s="108">
        <f t="shared" si="2"/>
        <v>37.5</v>
      </c>
    </row>
    <row r="36" spans="2:10" ht="33.75" customHeight="1">
      <c r="B36" s="26">
        <v>24</v>
      </c>
      <c r="C36" s="51" t="s">
        <v>74</v>
      </c>
      <c r="D36" s="26" t="s">
        <v>22</v>
      </c>
      <c r="E36" s="26">
        <v>2018</v>
      </c>
      <c r="F36" s="36"/>
      <c r="G36" s="52">
        <v>4</v>
      </c>
      <c r="H36" s="128">
        <v>12</v>
      </c>
      <c r="I36" s="108">
        <f t="shared" si="1"/>
        <v>6</v>
      </c>
      <c r="J36" s="108">
        <f t="shared" si="2"/>
        <v>6</v>
      </c>
    </row>
    <row r="37" spans="2:10" ht="44.25" customHeight="1">
      <c r="B37" s="26">
        <v>25</v>
      </c>
      <c r="C37" s="37" t="s">
        <v>39</v>
      </c>
      <c r="D37" s="36" t="s">
        <v>22</v>
      </c>
      <c r="E37" s="36">
        <v>2018</v>
      </c>
      <c r="F37" s="69">
        <v>112011</v>
      </c>
      <c r="G37" s="52">
        <v>1</v>
      </c>
      <c r="H37" s="109">
        <v>102.39</v>
      </c>
      <c r="I37" s="128">
        <f aca="true" t="shared" si="3" ref="I37:I43">H37/2</f>
        <v>51.195</v>
      </c>
      <c r="J37" s="128">
        <f aca="true" t="shared" si="4" ref="J37:J43">H37-I37</f>
        <v>51.195</v>
      </c>
    </row>
    <row r="38" spans="2:10" ht="43.5" customHeight="1">
      <c r="B38" s="26">
        <v>26</v>
      </c>
      <c r="C38" s="37" t="s">
        <v>40</v>
      </c>
      <c r="D38" s="36" t="s">
        <v>22</v>
      </c>
      <c r="E38" s="36">
        <v>2018</v>
      </c>
      <c r="F38" s="69">
        <v>112013</v>
      </c>
      <c r="G38" s="52">
        <v>1</v>
      </c>
      <c r="H38" s="109">
        <v>743.4148</v>
      </c>
      <c r="I38" s="128">
        <f t="shared" si="3"/>
        <v>371.7074</v>
      </c>
      <c r="J38" s="128">
        <f t="shared" si="4"/>
        <v>371.7074</v>
      </c>
    </row>
    <row r="39" spans="2:10" ht="101.25" customHeight="1">
      <c r="B39" s="26">
        <v>27</v>
      </c>
      <c r="C39" s="65" t="s">
        <v>76</v>
      </c>
      <c r="D39" s="36" t="s">
        <v>22</v>
      </c>
      <c r="E39" s="62">
        <v>43600</v>
      </c>
      <c r="F39" s="69">
        <v>112062</v>
      </c>
      <c r="G39" s="52">
        <v>1</v>
      </c>
      <c r="H39" s="109">
        <v>549.98</v>
      </c>
      <c r="I39" s="128">
        <f t="shared" si="3"/>
        <v>274.99</v>
      </c>
      <c r="J39" s="128">
        <f t="shared" si="4"/>
        <v>274.99</v>
      </c>
    </row>
    <row r="40" spans="2:10" ht="80.25" customHeight="1">
      <c r="B40" s="26">
        <v>28</v>
      </c>
      <c r="C40" s="37" t="s">
        <v>77</v>
      </c>
      <c r="D40" s="36" t="s">
        <v>22</v>
      </c>
      <c r="E40" s="62">
        <v>43425</v>
      </c>
      <c r="F40" s="69">
        <v>112006</v>
      </c>
      <c r="G40" s="52">
        <v>1</v>
      </c>
      <c r="H40" s="109">
        <v>214.995</v>
      </c>
      <c r="I40" s="128">
        <f t="shared" si="3"/>
        <v>107.4975</v>
      </c>
      <c r="J40" s="128">
        <f t="shared" si="4"/>
        <v>107.4975</v>
      </c>
    </row>
    <row r="41" spans="2:10" ht="37.5" customHeight="1">
      <c r="B41" s="26">
        <v>29</v>
      </c>
      <c r="C41" s="37" t="s">
        <v>78</v>
      </c>
      <c r="D41" s="36" t="s">
        <v>22</v>
      </c>
      <c r="E41" s="62">
        <v>43454</v>
      </c>
      <c r="F41" s="69">
        <v>112008</v>
      </c>
      <c r="G41" s="52">
        <v>1</v>
      </c>
      <c r="H41" s="109">
        <v>100.58</v>
      </c>
      <c r="I41" s="128">
        <f t="shared" si="3"/>
        <v>50.29</v>
      </c>
      <c r="J41" s="128">
        <f t="shared" si="4"/>
        <v>50.29</v>
      </c>
    </row>
    <row r="42" spans="2:10" ht="33" customHeight="1">
      <c r="B42" s="26">
        <v>30</v>
      </c>
      <c r="C42" s="65" t="s">
        <v>242</v>
      </c>
      <c r="D42" s="26" t="s">
        <v>22</v>
      </c>
      <c r="E42" s="61">
        <v>43810</v>
      </c>
      <c r="F42" s="70">
        <v>120220</v>
      </c>
      <c r="G42" s="52">
        <v>1</v>
      </c>
      <c r="H42" s="109">
        <v>169.4131</v>
      </c>
      <c r="I42" s="128">
        <f t="shared" si="3"/>
        <v>84.70655</v>
      </c>
      <c r="J42" s="128">
        <f t="shared" si="4"/>
        <v>84.70655</v>
      </c>
    </row>
    <row r="43" spans="2:10" ht="29.25" customHeight="1">
      <c r="B43" s="26">
        <v>31</v>
      </c>
      <c r="C43" s="34" t="s">
        <v>37</v>
      </c>
      <c r="D43" s="26" t="s">
        <v>22</v>
      </c>
      <c r="E43" s="61">
        <v>43829</v>
      </c>
      <c r="F43" s="70">
        <v>112327</v>
      </c>
      <c r="G43" s="52">
        <v>1</v>
      </c>
      <c r="H43" s="128">
        <v>189</v>
      </c>
      <c r="I43" s="128">
        <f t="shared" si="3"/>
        <v>94.5</v>
      </c>
      <c r="J43" s="128">
        <f t="shared" si="4"/>
        <v>94.5</v>
      </c>
    </row>
    <row r="44" spans="2:10" ht="18" thickBot="1">
      <c r="B44" s="126"/>
      <c r="C44" s="55" t="s">
        <v>45</v>
      </c>
      <c r="D44" s="56" t="s">
        <v>9</v>
      </c>
      <c r="E44" s="57" t="s">
        <v>9</v>
      </c>
      <c r="F44" s="57" t="s">
        <v>9</v>
      </c>
      <c r="G44" s="58">
        <f>SUM(G14:G43)</f>
        <v>42</v>
      </c>
      <c r="H44" s="59">
        <f>SUM(H14:H43)</f>
        <v>3954.7729</v>
      </c>
      <c r="I44" s="59">
        <f>SUM(I14:I43)</f>
        <v>1977.38645</v>
      </c>
      <c r="J44" s="59">
        <f>SUM(J14:J43)</f>
        <v>1977.38645</v>
      </c>
    </row>
    <row r="45" spans="2:10" ht="18">
      <c r="B45" s="121"/>
      <c r="C45" s="250" t="s">
        <v>262</v>
      </c>
      <c r="D45" s="250"/>
      <c r="E45" s="251"/>
      <c r="F45" s="251"/>
      <c r="G45" s="251"/>
      <c r="H45" s="251"/>
      <c r="I45" s="251"/>
      <c r="J45" s="251"/>
    </row>
    <row r="46" spans="2:10" ht="18">
      <c r="B46" s="192">
        <v>1</v>
      </c>
      <c r="C46" s="26" t="s">
        <v>246</v>
      </c>
      <c r="D46" s="26" t="s">
        <v>22</v>
      </c>
      <c r="E46" s="61">
        <v>43451</v>
      </c>
      <c r="F46" s="36">
        <v>221</v>
      </c>
      <c r="G46" s="26">
        <v>1</v>
      </c>
      <c r="H46" s="44">
        <v>80</v>
      </c>
      <c r="I46" s="73"/>
      <c r="J46" s="73"/>
    </row>
    <row r="47" spans="2:10" ht="18">
      <c r="B47" s="121"/>
      <c r="C47" s="122" t="s">
        <v>58</v>
      </c>
      <c r="D47" s="123" t="s">
        <v>9</v>
      </c>
      <c r="E47" s="123" t="s">
        <v>9</v>
      </c>
      <c r="F47" s="123" t="s">
        <v>9</v>
      </c>
      <c r="G47" s="124">
        <f>SUM(G46)</f>
        <v>1</v>
      </c>
      <c r="H47" s="125">
        <f>SUM(H46)</f>
        <v>80</v>
      </c>
      <c r="I47" s="125"/>
      <c r="J47" s="125"/>
    </row>
    <row r="48" spans="2:10" ht="17.25">
      <c r="B48" s="24"/>
      <c r="C48" s="200" t="s">
        <v>79</v>
      </c>
      <c r="D48" s="123" t="s">
        <v>9</v>
      </c>
      <c r="E48" s="123" t="s">
        <v>9</v>
      </c>
      <c r="F48" s="123" t="s">
        <v>9</v>
      </c>
      <c r="G48" s="200">
        <f>G47+G44</f>
        <v>43</v>
      </c>
      <c r="H48" s="201">
        <f>H44+H47</f>
        <v>4034.7729</v>
      </c>
      <c r="I48" s="201">
        <f>I44+I47</f>
        <v>1977.38645</v>
      </c>
      <c r="J48" s="201">
        <f>J44+J47</f>
        <v>1977.38645</v>
      </c>
    </row>
    <row r="51" spans="1:10" ht="18">
      <c r="A51" s="185"/>
      <c r="B51" s="185"/>
      <c r="C51" s="185" t="s">
        <v>277</v>
      </c>
      <c r="D51" s="185"/>
      <c r="E51" s="234" t="s">
        <v>279</v>
      </c>
      <c r="F51" s="225"/>
      <c r="G51" s="225"/>
      <c r="H51" s="225"/>
      <c r="I51" s="225"/>
      <c r="J51" s="225"/>
    </row>
    <row r="52" spans="1:10" ht="18">
      <c r="A52" s="185"/>
      <c r="B52" s="185"/>
      <c r="C52" s="185"/>
      <c r="D52" s="185"/>
      <c r="E52" s="185"/>
      <c r="F52" s="186"/>
      <c r="G52" s="229"/>
      <c r="H52" s="229"/>
      <c r="I52" s="229"/>
      <c r="J52" s="185"/>
    </row>
    <row r="53" spans="1:10" ht="18">
      <c r="A53" s="185"/>
      <c r="B53" s="185"/>
      <c r="C53" s="185"/>
      <c r="D53" s="185"/>
      <c r="E53" s="185"/>
      <c r="F53" s="185"/>
      <c r="G53" s="185"/>
      <c r="H53" s="185"/>
      <c r="I53" s="185"/>
      <c r="J53" s="185"/>
    </row>
    <row r="54" spans="5:10" ht="18">
      <c r="E54" s="225"/>
      <c r="F54" s="225"/>
      <c r="G54" s="225"/>
      <c r="H54" s="225"/>
      <c r="I54" s="225"/>
      <c r="J54" s="225"/>
    </row>
  </sheetData>
  <sheetProtection/>
  <mergeCells count="12">
    <mergeCell ref="E10:E11"/>
    <mergeCell ref="G10:J10"/>
    <mergeCell ref="E51:J51"/>
    <mergeCell ref="G52:I52"/>
    <mergeCell ref="E54:J54"/>
    <mergeCell ref="C45:J45"/>
    <mergeCell ref="B13:J13"/>
    <mergeCell ref="B7:J7"/>
    <mergeCell ref="B8:J8"/>
    <mergeCell ref="B10:B11"/>
    <mergeCell ref="C10:C11"/>
    <mergeCell ref="D10:D11"/>
  </mergeCells>
  <printOptions/>
  <pageMargins left="0.45" right="0.34" top="1" bottom="0.56" header="0.5" footer="0.5"/>
  <pageSetup fitToHeight="3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"/>
  <sheetViews>
    <sheetView zoomScalePageLayoutView="0" workbookViewId="0" topLeftCell="A19">
      <selection activeCell="B8" sqref="B8:J8"/>
    </sheetView>
  </sheetViews>
  <sheetFormatPr defaultColWidth="9.00390625" defaultRowHeight="12.75"/>
  <cols>
    <col min="3" max="3" width="35.625" style="0" customWidth="1"/>
    <col min="4" max="4" width="9.625" style="0" customWidth="1"/>
    <col min="5" max="5" width="16.375" style="0" customWidth="1"/>
    <col min="6" max="6" width="21.125" style="0" customWidth="1"/>
    <col min="7" max="7" width="14.375" style="0" customWidth="1"/>
    <col min="8" max="8" width="16.125" style="0" customWidth="1"/>
    <col min="9" max="9" width="15.625" style="0" customWidth="1"/>
    <col min="10" max="10" width="17.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t="s">
        <v>273</v>
      </c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 t="s">
        <v>19</v>
      </c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7.25">
      <c r="A7" s="10"/>
      <c r="B7" s="235" t="s">
        <v>12</v>
      </c>
      <c r="C7" s="235"/>
      <c r="D7" s="235"/>
      <c r="E7" s="235"/>
      <c r="F7" s="235"/>
      <c r="G7" s="235"/>
      <c r="H7" s="235"/>
      <c r="I7" s="235"/>
      <c r="J7" s="235"/>
    </row>
    <row r="8" spans="1:10" ht="30.75" customHeight="1">
      <c r="A8" s="10"/>
      <c r="B8" s="236" t="s">
        <v>286</v>
      </c>
      <c r="C8" s="236"/>
      <c r="D8" s="236"/>
      <c r="E8" s="236"/>
      <c r="F8" s="236"/>
      <c r="G8" s="236"/>
      <c r="H8" s="236"/>
      <c r="I8" s="236"/>
      <c r="J8" s="236"/>
    </row>
    <row r="9" spans="1:10" ht="13.5" thickBot="1">
      <c r="A9" s="10"/>
      <c r="B9" s="11"/>
      <c r="C9" s="10"/>
      <c r="D9" s="10"/>
      <c r="E9" s="10"/>
      <c r="F9" s="10"/>
      <c r="G9" s="10"/>
      <c r="H9" s="10"/>
      <c r="I9" s="10"/>
      <c r="J9" t="s">
        <v>80</v>
      </c>
    </row>
    <row r="10" spans="1:10" ht="12.75">
      <c r="A10" s="10"/>
      <c r="B10" s="237" t="s">
        <v>0</v>
      </c>
      <c r="C10" s="239" t="s">
        <v>3</v>
      </c>
      <c r="D10" s="239" t="s">
        <v>10</v>
      </c>
      <c r="E10" s="239" t="s">
        <v>4</v>
      </c>
      <c r="F10" s="12" t="s">
        <v>1</v>
      </c>
      <c r="G10" s="241" t="s">
        <v>11</v>
      </c>
      <c r="H10" s="242"/>
      <c r="I10" s="242"/>
      <c r="J10" s="243"/>
    </row>
    <row r="11" spans="1:10" ht="135" thickBot="1">
      <c r="A11" s="10"/>
      <c r="B11" s="238"/>
      <c r="C11" s="240"/>
      <c r="D11" s="240"/>
      <c r="E11" s="240"/>
      <c r="F11" s="13" t="s">
        <v>5</v>
      </c>
      <c r="G11" s="14" t="s">
        <v>2</v>
      </c>
      <c r="H11" s="15" t="s">
        <v>6</v>
      </c>
      <c r="I11" s="16" t="s">
        <v>7</v>
      </c>
      <c r="J11" s="17" t="s">
        <v>8</v>
      </c>
    </row>
    <row r="12" spans="1:10" ht="13.5" thickBot="1">
      <c r="A12" s="10"/>
      <c r="B12" s="148">
        <v>1</v>
      </c>
      <c r="C12" s="149">
        <v>2</v>
      </c>
      <c r="D12" s="149">
        <v>3</v>
      </c>
      <c r="E12" s="149">
        <v>4</v>
      </c>
      <c r="F12" s="149">
        <v>5</v>
      </c>
      <c r="G12" s="149">
        <v>6</v>
      </c>
      <c r="H12" s="149">
        <v>7</v>
      </c>
      <c r="I12" s="150">
        <v>8</v>
      </c>
      <c r="J12" s="151">
        <v>9</v>
      </c>
    </row>
    <row r="13" spans="1:10" ht="18">
      <c r="A13" s="10"/>
      <c r="B13" s="256" t="s">
        <v>265</v>
      </c>
      <c r="C13" s="257"/>
      <c r="D13" s="258"/>
      <c r="E13" s="258"/>
      <c r="F13" s="258"/>
      <c r="G13" s="258"/>
      <c r="H13" s="258"/>
      <c r="I13" s="258"/>
      <c r="J13" s="259"/>
    </row>
    <row r="14" spans="1:10" ht="234.75" customHeight="1">
      <c r="A14" s="10"/>
      <c r="B14" s="156">
        <v>1</v>
      </c>
      <c r="C14" s="87" t="s">
        <v>233</v>
      </c>
      <c r="D14" s="89" t="s">
        <v>22</v>
      </c>
      <c r="E14" s="105">
        <v>2020</v>
      </c>
      <c r="F14" s="113">
        <v>10470701</v>
      </c>
      <c r="G14" s="105">
        <v>1</v>
      </c>
      <c r="H14" s="116">
        <v>104504.49</v>
      </c>
      <c r="I14" s="117">
        <v>8708.7</v>
      </c>
      <c r="J14" s="157">
        <f aca="true" t="shared" si="0" ref="J14:J19">H14-I14</f>
        <v>95795.79000000001</v>
      </c>
    </row>
    <row r="15" spans="1:10" ht="18">
      <c r="A15" s="10"/>
      <c r="B15" s="156">
        <v>2</v>
      </c>
      <c r="C15" s="87" t="s">
        <v>226</v>
      </c>
      <c r="D15" s="89" t="s">
        <v>22</v>
      </c>
      <c r="E15" s="105">
        <v>2020</v>
      </c>
      <c r="F15" s="113">
        <v>10470701</v>
      </c>
      <c r="G15" s="105">
        <v>1</v>
      </c>
      <c r="H15" s="116">
        <v>4668.7</v>
      </c>
      <c r="I15" s="117">
        <v>389.1</v>
      </c>
      <c r="J15" s="157">
        <f t="shared" si="0"/>
        <v>4279.599999999999</v>
      </c>
    </row>
    <row r="16" spans="1:10" ht="57" customHeight="1">
      <c r="A16" s="10"/>
      <c r="B16" s="156">
        <v>3</v>
      </c>
      <c r="C16" s="114" t="s">
        <v>227</v>
      </c>
      <c r="D16" s="89" t="s">
        <v>22</v>
      </c>
      <c r="E16" s="89">
        <v>2020</v>
      </c>
      <c r="F16" s="94">
        <v>10470694</v>
      </c>
      <c r="G16" s="89">
        <v>1</v>
      </c>
      <c r="H16" s="118">
        <v>46155.93</v>
      </c>
      <c r="I16" s="118">
        <v>5769.45</v>
      </c>
      <c r="J16" s="157">
        <f t="shared" si="0"/>
        <v>40386.48</v>
      </c>
    </row>
    <row r="17" spans="1:10" ht="34.5" customHeight="1">
      <c r="A17" s="10"/>
      <c r="B17" s="156">
        <v>4</v>
      </c>
      <c r="C17" s="36" t="s">
        <v>229</v>
      </c>
      <c r="D17" s="89" t="s">
        <v>22</v>
      </c>
      <c r="E17" s="89">
        <v>2007</v>
      </c>
      <c r="F17" s="94">
        <v>101470679</v>
      </c>
      <c r="G17" s="89">
        <v>1</v>
      </c>
      <c r="H17" s="118">
        <v>48673</v>
      </c>
      <c r="I17" s="118">
        <v>48673</v>
      </c>
      <c r="J17" s="157">
        <f t="shared" si="0"/>
        <v>0</v>
      </c>
    </row>
    <row r="18" spans="1:10" ht="18">
      <c r="A18" s="10"/>
      <c r="B18" s="156">
        <v>5</v>
      </c>
      <c r="C18" s="36" t="s">
        <v>228</v>
      </c>
      <c r="D18" s="89" t="s">
        <v>22</v>
      </c>
      <c r="E18" s="105">
        <v>2015</v>
      </c>
      <c r="F18" s="115" t="s">
        <v>230</v>
      </c>
      <c r="G18" s="89">
        <v>1</v>
      </c>
      <c r="H18" s="117">
        <v>4200</v>
      </c>
      <c r="I18" s="117">
        <v>1785</v>
      </c>
      <c r="J18" s="157">
        <f t="shared" si="0"/>
        <v>2415</v>
      </c>
    </row>
    <row r="19" spans="1:10" ht="18">
      <c r="A19" s="10"/>
      <c r="B19" s="156">
        <v>6</v>
      </c>
      <c r="C19" s="36" t="s">
        <v>231</v>
      </c>
      <c r="D19" s="89" t="s">
        <v>22</v>
      </c>
      <c r="E19" s="120">
        <v>43754</v>
      </c>
      <c r="F19" s="115" t="s">
        <v>232</v>
      </c>
      <c r="G19" s="89">
        <v>1</v>
      </c>
      <c r="H19" s="117">
        <v>10500</v>
      </c>
      <c r="I19" s="117">
        <v>1925</v>
      </c>
      <c r="J19" s="158">
        <f t="shared" si="0"/>
        <v>8575</v>
      </c>
    </row>
    <row r="20" spans="2:10" ht="28.5" customHeight="1">
      <c r="B20" s="159"/>
      <c r="C20" s="122" t="s">
        <v>34</v>
      </c>
      <c r="D20" s="123" t="s">
        <v>9</v>
      </c>
      <c r="E20" s="123" t="s">
        <v>9</v>
      </c>
      <c r="F20" s="123" t="s">
        <v>9</v>
      </c>
      <c r="G20" s="152">
        <f>SUM(G14:G19)</f>
        <v>6</v>
      </c>
      <c r="H20" s="153">
        <f>SUM(H14:H19)</f>
        <v>218702.12</v>
      </c>
      <c r="I20" s="153">
        <f>SUM(I14:I19)</f>
        <v>67250.25</v>
      </c>
      <c r="J20" s="153">
        <f>SUM(J14:J19)</f>
        <v>151451.87000000002</v>
      </c>
    </row>
    <row r="21" spans="2:10" ht="28.5" customHeight="1">
      <c r="B21" s="252" t="s">
        <v>266</v>
      </c>
      <c r="C21" s="253"/>
      <c r="D21" s="254"/>
      <c r="E21" s="254"/>
      <c r="F21" s="254"/>
      <c r="G21" s="254"/>
      <c r="H21" s="254"/>
      <c r="I21" s="254"/>
      <c r="J21" s="255"/>
    </row>
    <row r="22" spans="2:10" ht="28.5" customHeight="1">
      <c r="B22" s="161">
        <v>1</v>
      </c>
      <c r="C22" s="154" t="s">
        <v>225</v>
      </c>
      <c r="D22" s="71" t="s">
        <v>22</v>
      </c>
      <c r="E22" s="71">
        <v>1</v>
      </c>
      <c r="F22" s="113">
        <v>10510048</v>
      </c>
      <c r="G22" s="72">
        <v>1</v>
      </c>
      <c r="H22" s="44">
        <f>17220.69+499000</f>
        <v>516220.69</v>
      </c>
      <c r="I22" s="171">
        <v>84244.35</v>
      </c>
      <c r="J22" s="162">
        <f>H22-I22</f>
        <v>431976.33999999997</v>
      </c>
    </row>
    <row r="23" spans="2:10" ht="28.5" customHeight="1">
      <c r="B23" s="161"/>
      <c r="C23" s="122" t="s">
        <v>224</v>
      </c>
      <c r="D23" s="123" t="s">
        <v>9</v>
      </c>
      <c r="E23" s="123" t="s">
        <v>9</v>
      </c>
      <c r="F23" s="123" t="s">
        <v>9</v>
      </c>
      <c r="G23" s="152">
        <f>SUM(G22)</f>
        <v>1</v>
      </c>
      <c r="H23" s="152">
        <f>SUM(H22)</f>
        <v>516220.69</v>
      </c>
      <c r="I23" s="152">
        <f>SUM(I22)</f>
        <v>84244.35</v>
      </c>
      <c r="J23" s="163">
        <f>SUM(J22)</f>
        <v>431976.33999999997</v>
      </c>
    </row>
    <row r="24" spans="2:10" ht="28.5" customHeight="1">
      <c r="B24" s="252" t="s">
        <v>267</v>
      </c>
      <c r="C24" s="253"/>
      <c r="D24" s="254"/>
      <c r="E24" s="254"/>
      <c r="F24" s="254"/>
      <c r="G24" s="254"/>
      <c r="H24" s="254"/>
      <c r="I24" s="254"/>
      <c r="J24" s="255"/>
    </row>
    <row r="25" spans="2:10" ht="36.75" customHeight="1">
      <c r="B25" s="161">
        <v>1</v>
      </c>
      <c r="C25" s="172" t="s">
        <v>234</v>
      </c>
      <c r="D25" s="71" t="s">
        <v>22</v>
      </c>
      <c r="E25" s="71">
        <v>1</v>
      </c>
      <c r="F25" s="94">
        <v>101630408</v>
      </c>
      <c r="G25" s="72">
        <v>1</v>
      </c>
      <c r="H25" s="73">
        <v>7000</v>
      </c>
      <c r="I25" s="73">
        <v>3149.94</v>
      </c>
      <c r="J25" s="162">
        <f>H25-I25</f>
        <v>3850.06</v>
      </c>
    </row>
    <row r="26" spans="2:10" ht="28.5" customHeight="1">
      <c r="B26" s="161"/>
      <c r="C26" s="122" t="s">
        <v>81</v>
      </c>
      <c r="D26" s="123" t="s">
        <v>9</v>
      </c>
      <c r="E26" s="123" t="s">
        <v>9</v>
      </c>
      <c r="F26" s="123" t="s">
        <v>9</v>
      </c>
      <c r="G26" s="152">
        <v>1</v>
      </c>
      <c r="H26" s="153">
        <f>SUM(H25)</f>
        <v>7000</v>
      </c>
      <c r="I26" s="153">
        <f>SUM(I25)</f>
        <v>3149.94</v>
      </c>
      <c r="J26" s="160">
        <f>SUM(J25)</f>
        <v>3850.06</v>
      </c>
    </row>
    <row r="27" spans="2:10" ht="18">
      <c r="B27" s="252" t="s">
        <v>268</v>
      </c>
      <c r="C27" s="253"/>
      <c r="D27" s="254"/>
      <c r="E27" s="254"/>
      <c r="F27" s="254"/>
      <c r="G27" s="254"/>
      <c r="H27" s="254"/>
      <c r="I27" s="254"/>
      <c r="J27" s="255"/>
    </row>
    <row r="28" spans="2:10" ht="36">
      <c r="B28" s="159">
        <v>1</v>
      </c>
      <c r="C28" s="51" t="s">
        <v>82</v>
      </c>
      <c r="D28" s="26" t="s">
        <v>22</v>
      </c>
      <c r="E28" s="26">
        <v>2018</v>
      </c>
      <c r="F28" s="51">
        <v>11137158</v>
      </c>
      <c r="G28" s="52">
        <v>1</v>
      </c>
      <c r="H28" s="53">
        <v>957</v>
      </c>
      <c r="I28" s="38">
        <f aca="true" t="shared" si="1" ref="I28:I86">H28/2</f>
        <v>478.5</v>
      </c>
      <c r="J28" s="164">
        <f aca="true" t="shared" si="2" ref="J28:J34">ROUND(H28*50%,2)</f>
        <v>478.5</v>
      </c>
    </row>
    <row r="29" spans="2:10" ht="18">
      <c r="B29" s="159">
        <v>2</v>
      </c>
      <c r="C29" s="51" t="s">
        <v>83</v>
      </c>
      <c r="D29" s="26" t="s">
        <v>22</v>
      </c>
      <c r="E29" s="26">
        <v>2018</v>
      </c>
      <c r="F29" s="51">
        <v>11137022</v>
      </c>
      <c r="G29" s="52">
        <v>1</v>
      </c>
      <c r="H29" s="53">
        <v>957</v>
      </c>
      <c r="I29" s="38">
        <f t="shared" si="1"/>
        <v>478.5</v>
      </c>
      <c r="J29" s="164">
        <f t="shared" si="2"/>
        <v>478.5</v>
      </c>
    </row>
    <row r="30" spans="2:10" ht="18">
      <c r="B30" s="159">
        <v>3</v>
      </c>
      <c r="C30" s="51" t="s">
        <v>47</v>
      </c>
      <c r="D30" s="26" t="s">
        <v>22</v>
      </c>
      <c r="E30" s="26">
        <v>2018</v>
      </c>
      <c r="F30" s="51">
        <v>11137016</v>
      </c>
      <c r="G30" s="52">
        <v>1</v>
      </c>
      <c r="H30" s="53">
        <v>5</v>
      </c>
      <c r="I30" s="38">
        <f t="shared" si="1"/>
        <v>2.5</v>
      </c>
      <c r="J30" s="164">
        <f t="shared" si="2"/>
        <v>2.5</v>
      </c>
    </row>
    <row r="31" spans="2:10" ht="18">
      <c r="B31" s="159">
        <v>4</v>
      </c>
      <c r="C31" s="51" t="s">
        <v>84</v>
      </c>
      <c r="D31" s="26" t="s">
        <v>22</v>
      </c>
      <c r="E31" s="26">
        <v>2018</v>
      </c>
      <c r="F31" s="51">
        <v>11137016</v>
      </c>
      <c r="G31" s="52">
        <v>1</v>
      </c>
      <c r="H31" s="53">
        <v>145</v>
      </c>
      <c r="I31" s="38">
        <f t="shared" si="1"/>
        <v>72.5</v>
      </c>
      <c r="J31" s="164">
        <f t="shared" si="2"/>
        <v>72.5</v>
      </c>
    </row>
    <row r="32" spans="2:10" ht="18">
      <c r="B32" s="159">
        <v>5</v>
      </c>
      <c r="C32" s="51" t="s">
        <v>27</v>
      </c>
      <c r="D32" s="26" t="s">
        <v>22</v>
      </c>
      <c r="E32" s="26">
        <v>2018</v>
      </c>
      <c r="F32" s="51">
        <v>11137004</v>
      </c>
      <c r="G32" s="52">
        <v>1</v>
      </c>
      <c r="H32" s="53">
        <v>15</v>
      </c>
      <c r="I32" s="38">
        <f t="shared" si="1"/>
        <v>7.5</v>
      </c>
      <c r="J32" s="164">
        <f t="shared" si="2"/>
        <v>7.5</v>
      </c>
    </row>
    <row r="33" spans="2:10" ht="18">
      <c r="B33" s="159">
        <v>6</v>
      </c>
      <c r="C33" s="51" t="s">
        <v>85</v>
      </c>
      <c r="D33" s="26" t="s">
        <v>22</v>
      </c>
      <c r="E33" s="26">
        <v>2018</v>
      </c>
      <c r="F33" s="51">
        <v>11137022</v>
      </c>
      <c r="G33" s="52">
        <v>1</v>
      </c>
      <c r="H33" s="53">
        <v>100</v>
      </c>
      <c r="I33" s="38">
        <f t="shared" si="1"/>
        <v>50</v>
      </c>
      <c r="J33" s="164">
        <f t="shared" si="2"/>
        <v>50</v>
      </c>
    </row>
    <row r="34" spans="2:10" ht="18">
      <c r="B34" s="159">
        <v>7</v>
      </c>
      <c r="C34" s="51" t="s">
        <v>86</v>
      </c>
      <c r="D34" s="26" t="s">
        <v>22</v>
      </c>
      <c r="E34" s="26">
        <v>2018</v>
      </c>
      <c r="F34" s="51">
        <v>11137023</v>
      </c>
      <c r="G34" s="52">
        <v>1</v>
      </c>
      <c r="H34" s="53">
        <v>7</v>
      </c>
      <c r="I34" s="38">
        <f t="shared" si="1"/>
        <v>3.5</v>
      </c>
      <c r="J34" s="164">
        <f t="shared" si="2"/>
        <v>3.5</v>
      </c>
    </row>
    <row r="35" spans="2:10" ht="18">
      <c r="B35" s="159">
        <v>8</v>
      </c>
      <c r="C35" s="51" t="s">
        <v>87</v>
      </c>
      <c r="D35" s="26" t="s">
        <v>22</v>
      </c>
      <c r="E35" s="26">
        <v>2018</v>
      </c>
      <c r="F35" s="51">
        <v>11137024</v>
      </c>
      <c r="G35" s="52">
        <v>1</v>
      </c>
      <c r="H35" s="53">
        <v>66</v>
      </c>
      <c r="I35" s="38">
        <f t="shared" si="1"/>
        <v>33</v>
      </c>
      <c r="J35" s="164">
        <f aca="true" t="shared" si="3" ref="J35:J62">ROUND(H35*50%,2)</f>
        <v>33</v>
      </c>
    </row>
    <row r="36" spans="2:10" ht="18">
      <c r="B36" s="159">
        <v>9</v>
      </c>
      <c r="C36" s="51" t="s">
        <v>48</v>
      </c>
      <c r="D36" s="26" t="s">
        <v>22</v>
      </c>
      <c r="E36" s="26">
        <v>2018</v>
      </c>
      <c r="F36" s="51">
        <v>11137019</v>
      </c>
      <c r="G36" s="52">
        <v>1</v>
      </c>
      <c r="H36" s="53">
        <v>95</v>
      </c>
      <c r="I36" s="38">
        <f t="shared" si="1"/>
        <v>47.5</v>
      </c>
      <c r="J36" s="164">
        <f t="shared" si="3"/>
        <v>47.5</v>
      </c>
    </row>
    <row r="37" spans="2:10" ht="36">
      <c r="B37" s="159">
        <v>10</v>
      </c>
      <c r="C37" s="51" t="s">
        <v>88</v>
      </c>
      <c r="D37" s="26" t="s">
        <v>22</v>
      </c>
      <c r="E37" s="26">
        <v>2018</v>
      </c>
      <c r="F37" s="51">
        <v>11137025</v>
      </c>
      <c r="G37" s="52">
        <v>1</v>
      </c>
      <c r="H37" s="53">
        <v>54</v>
      </c>
      <c r="I37" s="38">
        <f t="shared" si="1"/>
        <v>27</v>
      </c>
      <c r="J37" s="164">
        <f t="shared" si="3"/>
        <v>27</v>
      </c>
    </row>
    <row r="38" spans="2:10" ht="18">
      <c r="B38" s="159">
        <v>11</v>
      </c>
      <c r="C38" s="51" t="s">
        <v>89</v>
      </c>
      <c r="D38" s="26" t="s">
        <v>22</v>
      </c>
      <c r="E38" s="26">
        <v>2018</v>
      </c>
      <c r="F38" s="51">
        <v>11137028</v>
      </c>
      <c r="G38" s="52">
        <v>1</v>
      </c>
      <c r="H38" s="53">
        <v>235</v>
      </c>
      <c r="I38" s="38">
        <f t="shared" si="1"/>
        <v>117.5</v>
      </c>
      <c r="J38" s="164">
        <f t="shared" si="3"/>
        <v>117.5</v>
      </c>
    </row>
    <row r="39" spans="2:10" ht="18">
      <c r="B39" s="159">
        <v>12</v>
      </c>
      <c r="C39" s="51" t="s">
        <v>61</v>
      </c>
      <c r="D39" s="26" t="s">
        <v>22</v>
      </c>
      <c r="E39" s="26">
        <v>2018</v>
      </c>
      <c r="F39" s="51">
        <v>11137013</v>
      </c>
      <c r="G39" s="52">
        <v>8</v>
      </c>
      <c r="H39" s="53">
        <v>296</v>
      </c>
      <c r="I39" s="38">
        <f t="shared" si="1"/>
        <v>148</v>
      </c>
      <c r="J39" s="164">
        <f t="shared" si="3"/>
        <v>148</v>
      </c>
    </row>
    <row r="40" spans="2:10" ht="18">
      <c r="B40" s="159">
        <v>13</v>
      </c>
      <c r="C40" s="51" t="s">
        <v>90</v>
      </c>
      <c r="D40" s="26" t="s">
        <v>22</v>
      </c>
      <c r="E40" s="26">
        <v>2018</v>
      </c>
      <c r="F40" s="51">
        <v>11137029</v>
      </c>
      <c r="G40" s="52">
        <v>1</v>
      </c>
      <c r="H40" s="53">
        <v>60</v>
      </c>
      <c r="I40" s="38">
        <f t="shared" si="1"/>
        <v>30</v>
      </c>
      <c r="J40" s="164">
        <f t="shared" si="3"/>
        <v>30</v>
      </c>
    </row>
    <row r="41" spans="2:10" ht="18">
      <c r="B41" s="159">
        <v>14</v>
      </c>
      <c r="C41" s="51" t="s">
        <v>90</v>
      </c>
      <c r="D41" s="26" t="s">
        <v>22</v>
      </c>
      <c r="E41" s="26">
        <v>2018</v>
      </c>
      <c r="F41" s="51">
        <v>11137029</v>
      </c>
      <c r="G41" s="52">
        <v>2</v>
      </c>
      <c r="H41" s="53">
        <v>90</v>
      </c>
      <c r="I41" s="38">
        <f t="shared" si="1"/>
        <v>45</v>
      </c>
      <c r="J41" s="164">
        <f t="shared" si="3"/>
        <v>45</v>
      </c>
    </row>
    <row r="42" spans="2:10" ht="18">
      <c r="B42" s="159">
        <v>15</v>
      </c>
      <c r="C42" s="51" t="s">
        <v>91</v>
      </c>
      <c r="D42" s="26" t="s">
        <v>22</v>
      </c>
      <c r="E42" s="26">
        <v>2018</v>
      </c>
      <c r="F42" s="51">
        <v>11137030</v>
      </c>
      <c r="G42" s="52">
        <v>2</v>
      </c>
      <c r="H42" s="53">
        <v>36</v>
      </c>
      <c r="I42" s="38">
        <f t="shared" si="1"/>
        <v>18</v>
      </c>
      <c r="J42" s="164">
        <f t="shared" si="3"/>
        <v>18</v>
      </c>
    </row>
    <row r="43" spans="2:10" ht="18">
      <c r="B43" s="159">
        <v>16</v>
      </c>
      <c r="C43" s="51" t="s">
        <v>91</v>
      </c>
      <c r="D43" s="26" t="s">
        <v>22</v>
      </c>
      <c r="E43" s="26">
        <v>2018</v>
      </c>
      <c r="F43" s="51">
        <v>11137030</v>
      </c>
      <c r="G43" s="52">
        <v>2</v>
      </c>
      <c r="H43" s="53">
        <v>60</v>
      </c>
      <c r="I43" s="38">
        <f t="shared" si="1"/>
        <v>30</v>
      </c>
      <c r="J43" s="164">
        <f t="shared" si="3"/>
        <v>30</v>
      </c>
    </row>
    <row r="44" spans="2:10" ht="18">
      <c r="B44" s="159">
        <v>17</v>
      </c>
      <c r="C44" s="51" t="s">
        <v>30</v>
      </c>
      <c r="D44" s="26" t="s">
        <v>22</v>
      </c>
      <c r="E44" s="26">
        <v>2018</v>
      </c>
      <c r="F44" s="51">
        <v>11137031</v>
      </c>
      <c r="G44" s="52">
        <v>1</v>
      </c>
      <c r="H44" s="53">
        <v>52</v>
      </c>
      <c r="I44" s="38">
        <f t="shared" si="1"/>
        <v>26</v>
      </c>
      <c r="J44" s="164">
        <f t="shared" si="3"/>
        <v>26</v>
      </c>
    </row>
    <row r="45" spans="2:10" ht="18">
      <c r="B45" s="159">
        <v>18</v>
      </c>
      <c r="C45" s="51" t="s">
        <v>92</v>
      </c>
      <c r="D45" s="26" t="s">
        <v>22</v>
      </c>
      <c r="E45" s="26">
        <v>2018</v>
      </c>
      <c r="F45" s="51">
        <v>11137032</v>
      </c>
      <c r="G45" s="52">
        <v>2</v>
      </c>
      <c r="H45" s="53">
        <v>50</v>
      </c>
      <c r="I45" s="38">
        <f t="shared" si="1"/>
        <v>25</v>
      </c>
      <c r="J45" s="164">
        <f t="shared" si="3"/>
        <v>25</v>
      </c>
    </row>
    <row r="46" spans="2:10" ht="18">
      <c r="B46" s="159">
        <v>19</v>
      </c>
      <c r="C46" s="51" t="s">
        <v>93</v>
      </c>
      <c r="D46" s="26" t="s">
        <v>22</v>
      </c>
      <c r="E46" s="26">
        <v>2018</v>
      </c>
      <c r="F46" s="51">
        <v>11137033</v>
      </c>
      <c r="G46" s="52">
        <v>3</v>
      </c>
      <c r="H46" s="53">
        <v>51</v>
      </c>
      <c r="I46" s="38">
        <f t="shared" si="1"/>
        <v>25.5</v>
      </c>
      <c r="J46" s="164">
        <f t="shared" si="3"/>
        <v>25.5</v>
      </c>
    </row>
    <row r="47" spans="2:10" ht="18">
      <c r="B47" s="159">
        <v>20</v>
      </c>
      <c r="C47" s="51" t="s">
        <v>235</v>
      </c>
      <c r="D47" s="26" t="s">
        <v>22</v>
      </c>
      <c r="E47" s="26">
        <v>2018</v>
      </c>
      <c r="F47" s="51">
        <v>11137034</v>
      </c>
      <c r="G47" s="52">
        <v>1</v>
      </c>
      <c r="H47" s="53">
        <v>36</v>
      </c>
      <c r="I47" s="38">
        <f t="shared" si="1"/>
        <v>18</v>
      </c>
      <c r="J47" s="164">
        <f t="shared" si="3"/>
        <v>18</v>
      </c>
    </row>
    <row r="48" spans="2:10" ht="18">
      <c r="B48" s="159">
        <v>21</v>
      </c>
      <c r="C48" s="51" t="s">
        <v>94</v>
      </c>
      <c r="D48" s="26" t="s">
        <v>22</v>
      </c>
      <c r="E48" s="26">
        <v>2018</v>
      </c>
      <c r="F48" s="51">
        <v>11137036</v>
      </c>
      <c r="G48" s="52">
        <v>1</v>
      </c>
      <c r="H48" s="53">
        <v>165</v>
      </c>
      <c r="I48" s="38">
        <f t="shared" si="1"/>
        <v>82.5</v>
      </c>
      <c r="J48" s="164">
        <f t="shared" si="3"/>
        <v>82.5</v>
      </c>
    </row>
    <row r="49" spans="2:10" ht="18">
      <c r="B49" s="159">
        <v>22</v>
      </c>
      <c r="C49" s="51" t="s">
        <v>95</v>
      </c>
      <c r="D49" s="26" t="s">
        <v>22</v>
      </c>
      <c r="E49" s="26">
        <v>2018</v>
      </c>
      <c r="F49" s="51">
        <v>11137037</v>
      </c>
      <c r="G49" s="52">
        <v>1</v>
      </c>
      <c r="H49" s="53">
        <v>3</v>
      </c>
      <c r="I49" s="38">
        <f t="shared" si="1"/>
        <v>1.5</v>
      </c>
      <c r="J49" s="164">
        <f t="shared" si="3"/>
        <v>1.5</v>
      </c>
    </row>
    <row r="50" spans="2:10" ht="18">
      <c r="B50" s="159">
        <v>23</v>
      </c>
      <c r="C50" s="51" t="s">
        <v>96</v>
      </c>
      <c r="D50" s="26" t="s">
        <v>22</v>
      </c>
      <c r="E50" s="26">
        <v>2018</v>
      </c>
      <c r="F50" s="51">
        <v>11137038</v>
      </c>
      <c r="G50" s="52">
        <v>1</v>
      </c>
      <c r="H50" s="53">
        <v>2</v>
      </c>
      <c r="I50" s="38">
        <f t="shared" si="1"/>
        <v>1</v>
      </c>
      <c r="J50" s="164">
        <f t="shared" si="3"/>
        <v>1</v>
      </c>
    </row>
    <row r="51" spans="2:10" ht="18">
      <c r="B51" s="159">
        <v>24</v>
      </c>
      <c r="C51" s="51" t="s">
        <v>53</v>
      </c>
      <c r="D51" s="26" t="s">
        <v>22</v>
      </c>
      <c r="E51" s="26">
        <v>2018</v>
      </c>
      <c r="F51" s="51">
        <v>11137043</v>
      </c>
      <c r="G51" s="52">
        <v>2</v>
      </c>
      <c r="H51" s="53">
        <v>4</v>
      </c>
      <c r="I51" s="38">
        <f t="shared" si="1"/>
        <v>2</v>
      </c>
      <c r="J51" s="164">
        <f t="shared" si="3"/>
        <v>2</v>
      </c>
    </row>
    <row r="52" spans="2:10" ht="18">
      <c r="B52" s="159">
        <v>25</v>
      </c>
      <c r="C52" s="51" t="s">
        <v>98</v>
      </c>
      <c r="D52" s="26" t="s">
        <v>22</v>
      </c>
      <c r="E52" s="26">
        <v>2018</v>
      </c>
      <c r="F52" s="51">
        <v>11137044</v>
      </c>
      <c r="G52" s="52">
        <v>1</v>
      </c>
      <c r="H52" s="53">
        <v>177</v>
      </c>
      <c r="I52" s="38">
        <f t="shared" si="1"/>
        <v>88.5</v>
      </c>
      <c r="J52" s="164">
        <f t="shared" si="3"/>
        <v>88.5</v>
      </c>
    </row>
    <row r="53" spans="2:10" ht="18">
      <c r="B53" s="159">
        <v>26</v>
      </c>
      <c r="C53" s="51" t="s">
        <v>54</v>
      </c>
      <c r="D53" s="26" t="s">
        <v>22</v>
      </c>
      <c r="E53" s="26">
        <v>2018</v>
      </c>
      <c r="F53" s="51">
        <v>11137045</v>
      </c>
      <c r="G53" s="52">
        <v>1</v>
      </c>
      <c r="H53" s="53">
        <v>16</v>
      </c>
      <c r="I53" s="38">
        <f t="shared" si="1"/>
        <v>8</v>
      </c>
      <c r="J53" s="164">
        <f t="shared" si="3"/>
        <v>8</v>
      </c>
    </row>
    <row r="54" spans="2:10" ht="18">
      <c r="B54" s="159">
        <v>27</v>
      </c>
      <c r="C54" s="51" t="s">
        <v>24</v>
      </c>
      <c r="D54" s="26" t="s">
        <v>22</v>
      </c>
      <c r="E54" s="26">
        <v>2018</v>
      </c>
      <c r="F54" s="51">
        <v>11137001</v>
      </c>
      <c r="G54" s="52">
        <v>1</v>
      </c>
      <c r="H54" s="53">
        <v>23</v>
      </c>
      <c r="I54" s="38">
        <f t="shared" si="1"/>
        <v>11.5</v>
      </c>
      <c r="J54" s="164">
        <f t="shared" si="3"/>
        <v>11.5</v>
      </c>
    </row>
    <row r="55" spans="2:10" ht="18">
      <c r="B55" s="159">
        <v>28</v>
      </c>
      <c r="C55" s="51" t="s">
        <v>24</v>
      </c>
      <c r="D55" s="26" t="s">
        <v>22</v>
      </c>
      <c r="E55" s="26">
        <v>2018</v>
      </c>
      <c r="F55" s="51">
        <v>11137001</v>
      </c>
      <c r="G55" s="52">
        <v>1</v>
      </c>
      <c r="H55" s="53">
        <v>45</v>
      </c>
      <c r="I55" s="38">
        <f t="shared" si="1"/>
        <v>22.5</v>
      </c>
      <c r="J55" s="164">
        <f t="shared" si="3"/>
        <v>22.5</v>
      </c>
    </row>
    <row r="56" spans="2:10" ht="18">
      <c r="B56" s="159">
        <v>29</v>
      </c>
      <c r="C56" s="51" t="s">
        <v>24</v>
      </c>
      <c r="D56" s="26" t="s">
        <v>22</v>
      </c>
      <c r="E56" s="26">
        <v>2018</v>
      </c>
      <c r="F56" s="51">
        <v>11137001</v>
      </c>
      <c r="G56" s="52">
        <v>1</v>
      </c>
      <c r="H56" s="53">
        <v>105</v>
      </c>
      <c r="I56" s="38">
        <f t="shared" si="1"/>
        <v>52.5</v>
      </c>
      <c r="J56" s="164">
        <f t="shared" si="3"/>
        <v>52.5</v>
      </c>
    </row>
    <row r="57" spans="2:10" ht="18">
      <c r="B57" s="159">
        <v>30</v>
      </c>
      <c r="C57" s="51" t="s">
        <v>24</v>
      </c>
      <c r="D57" s="26" t="s">
        <v>22</v>
      </c>
      <c r="E57" s="26">
        <v>2018</v>
      </c>
      <c r="F57" s="51">
        <v>11137001</v>
      </c>
      <c r="G57" s="52">
        <v>1</v>
      </c>
      <c r="H57" s="53">
        <v>31</v>
      </c>
      <c r="I57" s="38">
        <f t="shared" si="1"/>
        <v>15.5</v>
      </c>
      <c r="J57" s="164">
        <f t="shared" si="3"/>
        <v>15.5</v>
      </c>
    </row>
    <row r="58" spans="2:10" ht="20.25" customHeight="1">
      <c r="B58" s="159">
        <v>31</v>
      </c>
      <c r="C58" s="51" t="s">
        <v>99</v>
      </c>
      <c r="D58" s="26" t="s">
        <v>22</v>
      </c>
      <c r="E58" s="26">
        <v>2018</v>
      </c>
      <c r="F58" s="51">
        <v>11137001</v>
      </c>
      <c r="G58" s="52">
        <v>2</v>
      </c>
      <c r="H58" s="53">
        <v>20</v>
      </c>
      <c r="I58" s="38">
        <f t="shared" si="1"/>
        <v>10</v>
      </c>
      <c r="J58" s="164">
        <f t="shared" si="3"/>
        <v>10</v>
      </c>
    </row>
    <row r="59" spans="2:10" ht="21" customHeight="1">
      <c r="B59" s="159">
        <v>32</v>
      </c>
      <c r="C59" s="51" t="s">
        <v>100</v>
      </c>
      <c r="D59" s="26" t="s">
        <v>22</v>
      </c>
      <c r="E59" s="26">
        <v>2018</v>
      </c>
      <c r="F59" s="51">
        <v>11137047</v>
      </c>
      <c r="G59" s="52">
        <v>1</v>
      </c>
      <c r="H59" s="53">
        <v>12</v>
      </c>
      <c r="I59" s="38">
        <f t="shared" si="1"/>
        <v>6</v>
      </c>
      <c r="J59" s="164">
        <f t="shared" si="3"/>
        <v>6</v>
      </c>
    </row>
    <row r="60" spans="2:10" ht="57" customHeight="1">
      <c r="B60" s="159">
        <v>33</v>
      </c>
      <c r="C60" s="51" t="s">
        <v>108</v>
      </c>
      <c r="D60" s="26" t="s">
        <v>22</v>
      </c>
      <c r="E60" s="26">
        <v>2018</v>
      </c>
      <c r="F60" s="51">
        <v>11137048</v>
      </c>
      <c r="G60" s="52">
        <v>1</v>
      </c>
      <c r="H60" s="53">
        <v>151</v>
      </c>
      <c r="I60" s="38">
        <f t="shared" si="1"/>
        <v>75.5</v>
      </c>
      <c r="J60" s="164">
        <f t="shared" si="3"/>
        <v>75.5</v>
      </c>
    </row>
    <row r="61" spans="2:10" ht="32.25" customHeight="1">
      <c r="B61" s="159">
        <v>34</v>
      </c>
      <c r="C61" s="51" t="s">
        <v>101</v>
      </c>
      <c r="D61" s="26" t="s">
        <v>22</v>
      </c>
      <c r="E61" s="26">
        <v>2018</v>
      </c>
      <c r="F61" s="51">
        <v>11137049</v>
      </c>
      <c r="G61" s="52">
        <v>1</v>
      </c>
      <c r="H61" s="53">
        <v>5</v>
      </c>
      <c r="I61" s="38">
        <f t="shared" si="1"/>
        <v>2.5</v>
      </c>
      <c r="J61" s="164">
        <f t="shared" si="3"/>
        <v>2.5</v>
      </c>
    </row>
    <row r="62" spans="2:10" ht="25.5" customHeight="1">
      <c r="B62" s="159">
        <v>35</v>
      </c>
      <c r="C62" s="51" t="s">
        <v>102</v>
      </c>
      <c r="D62" s="26" t="s">
        <v>22</v>
      </c>
      <c r="E62" s="26">
        <v>2018</v>
      </c>
      <c r="F62" s="51">
        <v>11137051</v>
      </c>
      <c r="G62" s="52">
        <v>1</v>
      </c>
      <c r="H62" s="53">
        <v>5</v>
      </c>
      <c r="I62" s="38">
        <f t="shared" si="1"/>
        <v>2.5</v>
      </c>
      <c r="J62" s="164">
        <f t="shared" si="3"/>
        <v>2.5</v>
      </c>
    </row>
    <row r="63" spans="2:10" ht="32.25" customHeight="1">
      <c r="B63" s="159">
        <v>36</v>
      </c>
      <c r="C63" s="51" t="s">
        <v>66</v>
      </c>
      <c r="D63" s="26" t="s">
        <v>22</v>
      </c>
      <c r="E63" s="26">
        <v>2018</v>
      </c>
      <c r="F63" s="51">
        <v>11137052</v>
      </c>
      <c r="G63" s="52">
        <v>1</v>
      </c>
      <c r="H63" s="53">
        <v>36</v>
      </c>
      <c r="I63" s="27">
        <f t="shared" si="1"/>
        <v>18</v>
      </c>
      <c r="J63" s="165">
        <f aca="true" t="shared" si="4" ref="J63:J70">H63-I63</f>
        <v>18</v>
      </c>
    </row>
    <row r="64" spans="2:10" ht="30" customHeight="1">
      <c r="B64" s="159">
        <v>37</v>
      </c>
      <c r="C64" s="51" t="s">
        <v>103</v>
      </c>
      <c r="D64" s="26" t="s">
        <v>22</v>
      </c>
      <c r="E64" s="26">
        <v>2018</v>
      </c>
      <c r="F64" s="51">
        <v>11137053</v>
      </c>
      <c r="G64" s="52">
        <v>1</v>
      </c>
      <c r="H64" s="53">
        <v>48</v>
      </c>
      <c r="I64" s="27">
        <f t="shared" si="1"/>
        <v>24</v>
      </c>
      <c r="J64" s="165">
        <f t="shared" si="4"/>
        <v>24</v>
      </c>
    </row>
    <row r="65" spans="2:10" ht="23.25" customHeight="1">
      <c r="B65" s="159">
        <v>38</v>
      </c>
      <c r="C65" s="51" t="s">
        <v>104</v>
      </c>
      <c r="D65" s="26" t="s">
        <v>22</v>
      </c>
      <c r="E65" s="26">
        <v>2018</v>
      </c>
      <c r="F65" s="51">
        <v>11137054</v>
      </c>
      <c r="G65" s="52">
        <v>1</v>
      </c>
      <c r="H65" s="53">
        <v>55</v>
      </c>
      <c r="I65" s="27">
        <f t="shared" si="1"/>
        <v>27.5</v>
      </c>
      <c r="J65" s="165">
        <f t="shared" si="4"/>
        <v>27.5</v>
      </c>
    </row>
    <row r="66" spans="2:10" ht="23.25" customHeight="1">
      <c r="B66" s="159">
        <v>39</v>
      </c>
      <c r="C66" s="51" t="s">
        <v>104</v>
      </c>
      <c r="D66" s="26" t="s">
        <v>22</v>
      </c>
      <c r="E66" s="26">
        <v>2018</v>
      </c>
      <c r="F66" s="51">
        <v>11137054</v>
      </c>
      <c r="G66" s="52">
        <v>1</v>
      </c>
      <c r="H66" s="53">
        <v>35</v>
      </c>
      <c r="I66" s="27">
        <f t="shared" si="1"/>
        <v>17.5</v>
      </c>
      <c r="J66" s="165">
        <f t="shared" si="4"/>
        <v>17.5</v>
      </c>
    </row>
    <row r="67" spans="2:10" ht="24" customHeight="1">
      <c r="B67" s="159">
        <v>40</v>
      </c>
      <c r="C67" s="51" t="s">
        <v>104</v>
      </c>
      <c r="D67" s="26" t="s">
        <v>22</v>
      </c>
      <c r="E67" s="26">
        <v>2018</v>
      </c>
      <c r="F67" s="51">
        <v>11137054</v>
      </c>
      <c r="G67" s="52">
        <v>1</v>
      </c>
      <c r="H67" s="53">
        <v>48</v>
      </c>
      <c r="I67" s="27">
        <f t="shared" si="1"/>
        <v>24</v>
      </c>
      <c r="J67" s="165">
        <f t="shared" si="4"/>
        <v>24</v>
      </c>
    </row>
    <row r="68" spans="2:10" ht="24" customHeight="1">
      <c r="B68" s="159">
        <v>41</v>
      </c>
      <c r="C68" s="51" t="s">
        <v>105</v>
      </c>
      <c r="D68" s="26" t="s">
        <v>22</v>
      </c>
      <c r="E68" s="26">
        <v>2018</v>
      </c>
      <c r="F68" s="51">
        <v>11137055</v>
      </c>
      <c r="G68" s="52">
        <v>8</v>
      </c>
      <c r="H68" s="53">
        <v>96</v>
      </c>
      <c r="I68" s="27">
        <f t="shared" si="1"/>
        <v>48</v>
      </c>
      <c r="J68" s="165">
        <f t="shared" si="4"/>
        <v>48</v>
      </c>
    </row>
    <row r="69" spans="2:10" ht="28.5" customHeight="1">
      <c r="B69" s="159">
        <v>42</v>
      </c>
      <c r="C69" s="51" t="s">
        <v>106</v>
      </c>
      <c r="D69" s="26" t="s">
        <v>22</v>
      </c>
      <c r="E69" s="26">
        <v>2018</v>
      </c>
      <c r="F69" s="51">
        <v>11137056</v>
      </c>
      <c r="G69" s="52">
        <v>1</v>
      </c>
      <c r="H69" s="53">
        <v>125</v>
      </c>
      <c r="I69" s="44">
        <f t="shared" si="1"/>
        <v>62.5</v>
      </c>
      <c r="J69" s="165">
        <f t="shared" si="4"/>
        <v>62.5</v>
      </c>
    </row>
    <row r="70" spans="2:10" ht="31.5" customHeight="1">
      <c r="B70" s="159">
        <v>45</v>
      </c>
      <c r="C70" s="51" t="s">
        <v>107</v>
      </c>
      <c r="D70" s="26" t="s">
        <v>22</v>
      </c>
      <c r="E70" s="26">
        <v>2018</v>
      </c>
      <c r="F70" s="51">
        <v>111370993</v>
      </c>
      <c r="G70" s="52">
        <v>1</v>
      </c>
      <c r="H70" s="53">
        <v>260</v>
      </c>
      <c r="I70" s="27">
        <f t="shared" si="1"/>
        <v>130</v>
      </c>
      <c r="J70" s="165">
        <f t="shared" si="4"/>
        <v>130</v>
      </c>
    </row>
    <row r="71" spans="2:10" ht="31.5" customHeight="1">
      <c r="B71" s="159">
        <v>46</v>
      </c>
      <c r="C71" s="51" t="s">
        <v>237</v>
      </c>
      <c r="D71" s="26" t="s">
        <v>22</v>
      </c>
      <c r="E71" s="26">
        <v>2019</v>
      </c>
      <c r="F71" s="51">
        <v>111362037</v>
      </c>
      <c r="G71" s="52">
        <v>1</v>
      </c>
      <c r="H71" s="53">
        <v>400</v>
      </c>
      <c r="I71" s="27">
        <f t="shared" si="1"/>
        <v>200</v>
      </c>
      <c r="J71" s="165">
        <f aca="true" t="shared" si="5" ref="J71:J78">H71-I71</f>
        <v>200</v>
      </c>
    </row>
    <row r="72" spans="2:10" ht="31.5" customHeight="1">
      <c r="B72" s="159">
        <v>47</v>
      </c>
      <c r="C72" s="51" t="s">
        <v>238</v>
      </c>
      <c r="D72" s="26" t="s">
        <v>22</v>
      </c>
      <c r="E72" s="26">
        <v>2018</v>
      </c>
      <c r="F72" s="119">
        <v>11137012</v>
      </c>
      <c r="G72" s="52">
        <v>1</v>
      </c>
      <c r="H72" s="53">
        <v>558</v>
      </c>
      <c r="I72" s="27">
        <f t="shared" si="1"/>
        <v>279</v>
      </c>
      <c r="J72" s="165">
        <f t="shared" si="5"/>
        <v>279</v>
      </c>
    </row>
    <row r="73" spans="2:10" ht="31.5" customHeight="1">
      <c r="B73" s="159">
        <v>48</v>
      </c>
      <c r="C73" s="51" t="s">
        <v>73</v>
      </c>
      <c r="D73" s="26" t="s">
        <v>22</v>
      </c>
      <c r="E73" s="26">
        <v>2018</v>
      </c>
      <c r="F73" s="119">
        <v>112</v>
      </c>
      <c r="G73" s="52">
        <v>6</v>
      </c>
      <c r="H73" s="53">
        <v>648</v>
      </c>
      <c r="I73" s="27">
        <f t="shared" si="1"/>
        <v>324</v>
      </c>
      <c r="J73" s="165">
        <f t="shared" si="5"/>
        <v>324</v>
      </c>
    </row>
    <row r="74" spans="2:10" ht="31.5" customHeight="1">
      <c r="B74" s="159">
        <v>49</v>
      </c>
      <c r="C74" s="51" t="s">
        <v>72</v>
      </c>
      <c r="D74" s="26" t="s">
        <v>22</v>
      </c>
      <c r="E74" s="26">
        <v>2018</v>
      </c>
      <c r="F74" s="119">
        <v>112</v>
      </c>
      <c r="G74" s="52">
        <v>1</v>
      </c>
      <c r="H74" s="53">
        <v>6</v>
      </c>
      <c r="I74" s="27">
        <f t="shared" si="1"/>
        <v>3</v>
      </c>
      <c r="J74" s="165">
        <f t="shared" si="5"/>
        <v>3</v>
      </c>
    </row>
    <row r="75" spans="2:10" ht="31.5" customHeight="1">
      <c r="B75" s="159">
        <v>51</v>
      </c>
      <c r="C75" s="51" t="s">
        <v>184</v>
      </c>
      <c r="D75" s="26" t="s">
        <v>22</v>
      </c>
      <c r="E75" s="26">
        <v>2018</v>
      </c>
      <c r="F75" s="119">
        <v>112</v>
      </c>
      <c r="G75" s="52">
        <v>4</v>
      </c>
      <c r="H75" s="53">
        <v>20</v>
      </c>
      <c r="I75" s="27">
        <f t="shared" si="1"/>
        <v>10</v>
      </c>
      <c r="J75" s="165">
        <f t="shared" si="5"/>
        <v>10</v>
      </c>
    </row>
    <row r="76" spans="2:10" ht="31.5" customHeight="1">
      <c r="B76" s="159">
        <v>52</v>
      </c>
      <c r="C76" s="51" t="s">
        <v>186</v>
      </c>
      <c r="D76" s="26" t="s">
        <v>22</v>
      </c>
      <c r="E76" s="26">
        <v>2018</v>
      </c>
      <c r="F76" s="119">
        <v>112</v>
      </c>
      <c r="G76" s="52">
        <v>2</v>
      </c>
      <c r="H76" s="53">
        <v>12</v>
      </c>
      <c r="I76" s="27">
        <f t="shared" si="1"/>
        <v>6</v>
      </c>
      <c r="J76" s="165">
        <f t="shared" si="5"/>
        <v>6</v>
      </c>
    </row>
    <row r="77" spans="2:10" ht="31.5" customHeight="1">
      <c r="B77" s="159">
        <v>53</v>
      </c>
      <c r="C77" s="51" t="s">
        <v>239</v>
      </c>
      <c r="D77" s="26" t="s">
        <v>22</v>
      </c>
      <c r="E77" s="26">
        <v>2018</v>
      </c>
      <c r="F77" s="119">
        <v>112</v>
      </c>
      <c r="G77" s="52">
        <v>3</v>
      </c>
      <c r="H77" s="53">
        <v>18</v>
      </c>
      <c r="I77" s="27">
        <f t="shared" si="1"/>
        <v>9</v>
      </c>
      <c r="J77" s="165">
        <f t="shared" si="5"/>
        <v>9</v>
      </c>
    </row>
    <row r="78" spans="2:10" ht="31.5" customHeight="1">
      <c r="B78" s="159">
        <v>54</v>
      </c>
      <c r="C78" s="51" t="s">
        <v>240</v>
      </c>
      <c r="D78" s="26" t="s">
        <v>22</v>
      </c>
      <c r="E78" s="26">
        <v>2018</v>
      </c>
      <c r="F78" s="119">
        <v>112</v>
      </c>
      <c r="G78" s="52">
        <v>3</v>
      </c>
      <c r="H78" s="53">
        <v>33</v>
      </c>
      <c r="I78" s="27">
        <f t="shared" si="1"/>
        <v>16.5</v>
      </c>
      <c r="J78" s="165">
        <f t="shared" si="5"/>
        <v>16.5</v>
      </c>
    </row>
    <row r="79" spans="2:10" ht="30.75" customHeight="1">
      <c r="B79" s="159">
        <v>55</v>
      </c>
      <c r="C79" s="80" t="s">
        <v>241</v>
      </c>
      <c r="D79" s="36" t="s">
        <v>22</v>
      </c>
      <c r="E79" s="62">
        <v>43817</v>
      </c>
      <c r="F79" s="69">
        <v>112405</v>
      </c>
      <c r="G79" s="52">
        <v>1</v>
      </c>
      <c r="H79" s="64">
        <v>5600</v>
      </c>
      <c r="I79" s="53">
        <f>H79/2</f>
        <v>2800</v>
      </c>
      <c r="J79" s="166">
        <f aca="true" t="shared" si="6" ref="J79:J84">H79-I79</f>
        <v>2800</v>
      </c>
    </row>
    <row r="80" spans="2:10" ht="90.75" customHeight="1">
      <c r="B80" s="159">
        <v>56</v>
      </c>
      <c r="C80" s="80" t="s">
        <v>236</v>
      </c>
      <c r="D80" s="36" t="s">
        <v>22</v>
      </c>
      <c r="E80" s="62">
        <v>43425</v>
      </c>
      <c r="F80" s="69">
        <v>112006</v>
      </c>
      <c r="G80" s="52">
        <v>1</v>
      </c>
      <c r="H80" s="64">
        <v>214.995</v>
      </c>
      <c r="I80" s="53">
        <f>H80/2</f>
        <v>107.4975</v>
      </c>
      <c r="J80" s="166">
        <f t="shared" si="6"/>
        <v>107.4975</v>
      </c>
    </row>
    <row r="81" spans="2:10" ht="55.5" customHeight="1">
      <c r="B81" s="159">
        <v>57</v>
      </c>
      <c r="C81" s="80" t="s">
        <v>78</v>
      </c>
      <c r="D81" s="36" t="s">
        <v>22</v>
      </c>
      <c r="E81" s="62">
        <v>43454</v>
      </c>
      <c r="F81" s="69">
        <v>112008</v>
      </c>
      <c r="G81" s="52">
        <v>1</v>
      </c>
      <c r="H81" s="64">
        <v>100.58</v>
      </c>
      <c r="I81" s="53">
        <f>H81/2</f>
        <v>50.29</v>
      </c>
      <c r="J81" s="166">
        <f t="shared" si="6"/>
        <v>50.29</v>
      </c>
    </row>
    <row r="82" spans="2:10" ht="108" customHeight="1">
      <c r="B82" s="159">
        <v>58</v>
      </c>
      <c r="C82" s="65" t="s">
        <v>76</v>
      </c>
      <c r="D82" s="36" t="s">
        <v>22</v>
      </c>
      <c r="E82" s="62">
        <v>43600</v>
      </c>
      <c r="F82" s="69">
        <v>112061</v>
      </c>
      <c r="G82" s="52">
        <v>1</v>
      </c>
      <c r="H82" s="64">
        <v>549.98</v>
      </c>
      <c r="I82" s="53">
        <f>H82/2</f>
        <v>274.99</v>
      </c>
      <c r="J82" s="166">
        <f t="shared" si="6"/>
        <v>274.99</v>
      </c>
    </row>
    <row r="83" spans="2:10" ht="46.5" customHeight="1">
      <c r="B83" s="159">
        <v>59</v>
      </c>
      <c r="C83" s="65" t="s">
        <v>88</v>
      </c>
      <c r="D83" s="36" t="s">
        <v>22</v>
      </c>
      <c r="E83" s="78">
        <v>43531</v>
      </c>
      <c r="F83" s="65">
        <v>112029</v>
      </c>
      <c r="G83" s="36">
        <v>1</v>
      </c>
      <c r="H83" s="38">
        <v>121.759</v>
      </c>
      <c r="I83" s="44">
        <f t="shared" si="1"/>
        <v>60.8795</v>
      </c>
      <c r="J83" s="167">
        <f t="shared" si="6"/>
        <v>60.8795</v>
      </c>
    </row>
    <row r="84" spans="2:10" ht="48.75" customHeight="1">
      <c r="B84" s="159">
        <v>60</v>
      </c>
      <c r="C84" s="65" t="s">
        <v>109</v>
      </c>
      <c r="D84" s="36" t="s">
        <v>22</v>
      </c>
      <c r="E84" s="78">
        <v>43532</v>
      </c>
      <c r="F84" s="65">
        <v>112030</v>
      </c>
      <c r="G84" s="36">
        <v>1</v>
      </c>
      <c r="H84" s="38">
        <v>121.759</v>
      </c>
      <c r="I84" s="44">
        <f t="shared" si="1"/>
        <v>60.8795</v>
      </c>
      <c r="J84" s="167">
        <f t="shared" si="6"/>
        <v>60.8795</v>
      </c>
    </row>
    <row r="85" spans="2:10" ht="48.75" customHeight="1">
      <c r="B85" s="159">
        <v>61</v>
      </c>
      <c r="C85" s="65" t="s">
        <v>110</v>
      </c>
      <c r="D85" s="36" t="s">
        <v>22</v>
      </c>
      <c r="E85" s="78">
        <v>43532</v>
      </c>
      <c r="F85" s="65">
        <v>112031</v>
      </c>
      <c r="G85" s="36">
        <v>1</v>
      </c>
      <c r="H85" s="38">
        <v>32.664</v>
      </c>
      <c r="I85" s="44">
        <f t="shared" si="1"/>
        <v>16.332</v>
      </c>
      <c r="J85" s="167">
        <f aca="true" t="shared" si="7" ref="J85:J98">H85-I85</f>
        <v>16.332</v>
      </c>
    </row>
    <row r="86" spans="2:10" ht="42.75" customHeight="1">
      <c r="B86" s="159">
        <v>62</v>
      </c>
      <c r="C86" s="65" t="s">
        <v>111</v>
      </c>
      <c r="D86" s="36" t="s">
        <v>22</v>
      </c>
      <c r="E86" s="78">
        <v>43571</v>
      </c>
      <c r="F86" s="65">
        <v>112033</v>
      </c>
      <c r="G86" s="36">
        <v>1</v>
      </c>
      <c r="H86" s="38">
        <v>1700</v>
      </c>
      <c r="I86" s="44">
        <f t="shared" si="1"/>
        <v>850</v>
      </c>
      <c r="J86" s="167">
        <f t="shared" si="7"/>
        <v>850</v>
      </c>
    </row>
    <row r="87" spans="2:10" ht="42.75" customHeight="1">
      <c r="B87" s="159">
        <v>63</v>
      </c>
      <c r="C87" s="155" t="s">
        <v>112</v>
      </c>
      <c r="D87" s="36" t="s">
        <v>22</v>
      </c>
      <c r="E87" s="62">
        <v>43458</v>
      </c>
      <c r="F87" s="63">
        <v>112009</v>
      </c>
      <c r="G87" s="75">
        <v>2</v>
      </c>
      <c r="H87" s="38">
        <f>2*1162.51</f>
        <v>2325.02</v>
      </c>
      <c r="I87" s="44">
        <f aca="true" t="shared" si="8" ref="I87:I98">H87/2</f>
        <v>1162.51</v>
      </c>
      <c r="J87" s="167">
        <f t="shared" si="7"/>
        <v>1162.51</v>
      </c>
    </row>
    <row r="88" spans="2:10" ht="42.75" customHeight="1">
      <c r="B88" s="159">
        <v>64</v>
      </c>
      <c r="C88" s="80" t="s">
        <v>39</v>
      </c>
      <c r="D88" s="36" t="s">
        <v>22</v>
      </c>
      <c r="E88" s="78">
        <v>43458</v>
      </c>
      <c r="F88" s="63">
        <v>112011</v>
      </c>
      <c r="G88" s="79">
        <v>1</v>
      </c>
      <c r="H88" s="38">
        <v>102.39</v>
      </c>
      <c r="I88" s="44">
        <f t="shared" si="8"/>
        <v>51.195</v>
      </c>
      <c r="J88" s="167">
        <f t="shared" si="7"/>
        <v>51.195</v>
      </c>
    </row>
    <row r="89" spans="2:10" ht="61.5" customHeight="1">
      <c r="B89" s="159">
        <v>65</v>
      </c>
      <c r="C89" s="80" t="s">
        <v>113</v>
      </c>
      <c r="D89" s="36" t="s">
        <v>22</v>
      </c>
      <c r="E89" s="78">
        <v>43458</v>
      </c>
      <c r="F89" s="63">
        <v>112012</v>
      </c>
      <c r="G89" s="79">
        <v>1</v>
      </c>
      <c r="H89" s="38">
        <v>3000</v>
      </c>
      <c r="I89" s="44">
        <f t="shared" si="8"/>
        <v>1500</v>
      </c>
      <c r="J89" s="167">
        <f t="shared" si="7"/>
        <v>1500</v>
      </c>
    </row>
    <row r="90" spans="2:10" ht="42.75" customHeight="1">
      <c r="B90" s="159">
        <v>66</v>
      </c>
      <c r="C90" s="80" t="s">
        <v>40</v>
      </c>
      <c r="D90" s="36" t="s">
        <v>22</v>
      </c>
      <c r="E90" s="78">
        <v>43458</v>
      </c>
      <c r="F90" s="63">
        <v>112013</v>
      </c>
      <c r="G90" s="79">
        <v>1</v>
      </c>
      <c r="H90" s="38">
        <v>743.41</v>
      </c>
      <c r="I90" s="44">
        <f t="shared" si="8"/>
        <v>371.705</v>
      </c>
      <c r="J90" s="167">
        <f t="shared" si="7"/>
        <v>371.705</v>
      </c>
    </row>
    <row r="91" spans="2:10" ht="42.75" customHeight="1">
      <c r="B91" s="159">
        <v>67</v>
      </c>
      <c r="C91" s="80" t="s">
        <v>114</v>
      </c>
      <c r="D91" s="36" t="s">
        <v>22</v>
      </c>
      <c r="E91" s="78">
        <v>43458</v>
      </c>
      <c r="F91" s="63">
        <v>112015</v>
      </c>
      <c r="G91" s="79">
        <v>1</v>
      </c>
      <c r="H91" s="38">
        <v>958.51</v>
      </c>
      <c r="I91" s="44">
        <f t="shared" si="8"/>
        <v>479.255</v>
      </c>
      <c r="J91" s="167">
        <f t="shared" si="7"/>
        <v>479.255</v>
      </c>
    </row>
    <row r="92" spans="2:10" ht="42.75" customHeight="1">
      <c r="B92" s="159">
        <v>68</v>
      </c>
      <c r="C92" s="155" t="s">
        <v>42</v>
      </c>
      <c r="D92" s="36" t="s">
        <v>22</v>
      </c>
      <c r="E92" s="62">
        <v>43458</v>
      </c>
      <c r="F92" s="63">
        <v>112018</v>
      </c>
      <c r="G92" s="75">
        <v>2</v>
      </c>
      <c r="H92" s="38">
        <v>182.94</v>
      </c>
      <c r="I92" s="44">
        <f t="shared" si="8"/>
        <v>91.47</v>
      </c>
      <c r="J92" s="167">
        <f t="shared" si="7"/>
        <v>91.47</v>
      </c>
    </row>
    <row r="93" spans="2:10" ht="74.25" customHeight="1">
      <c r="B93" s="159">
        <v>69</v>
      </c>
      <c r="C93" s="80" t="s">
        <v>44</v>
      </c>
      <c r="D93" s="36" t="s">
        <v>22</v>
      </c>
      <c r="E93" s="78">
        <v>43458</v>
      </c>
      <c r="F93" s="63">
        <v>112021</v>
      </c>
      <c r="G93" s="79">
        <v>3</v>
      </c>
      <c r="H93" s="38">
        <v>230</v>
      </c>
      <c r="I93" s="44">
        <f t="shared" si="8"/>
        <v>115</v>
      </c>
      <c r="J93" s="167">
        <f t="shared" si="7"/>
        <v>115</v>
      </c>
    </row>
    <row r="94" spans="2:10" ht="70.5" customHeight="1">
      <c r="B94" s="159">
        <v>70</v>
      </c>
      <c r="C94" s="80" t="s">
        <v>115</v>
      </c>
      <c r="D94" s="36" t="s">
        <v>22</v>
      </c>
      <c r="E94" s="78">
        <v>43458</v>
      </c>
      <c r="F94" s="63">
        <v>112022</v>
      </c>
      <c r="G94" s="79">
        <v>1</v>
      </c>
      <c r="H94" s="38">
        <v>346.99</v>
      </c>
      <c r="I94" s="44">
        <f t="shared" si="8"/>
        <v>173.495</v>
      </c>
      <c r="J94" s="167">
        <f t="shared" si="7"/>
        <v>173.495</v>
      </c>
    </row>
    <row r="95" spans="2:10" ht="42.75" customHeight="1">
      <c r="B95" s="159">
        <v>71</v>
      </c>
      <c r="C95" s="80" t="s">
        <v>116</v>
      </c>
      <c r="D95" s="36" t="s">
        <v>22</v>
      </c>
      <c r="E95" s="78">
        <v>43459</v>
      </c>
      <c r="F95" s="63">
        <v>112023</v>
      </c>
      <c r="G95" s="79">
        <v>1</v>
      </c>
      <c r="H95" s="38">
        <v>5500</v>
      </c>
      <c r="I95" s="44">
        <f t="shared" si="8"/>
        <v>2750</v>
      </c>
      <c r="J95" s="167">
        <f t="shared" si="7"/>
        <v>2750</v>
      </c>
    </row>
    <row r="96" spans="2:10" ht="42.75" customHeight="1">
      <c r="B96" s="159">
        <v>72</v>
      </c>
      <c r="C96" s="80" t="s">
        <v>117</v>
      </c>
      <c r="D96" s="36" t="s">
        <v>22</v>
      </c>
      <c r="E96" s="78">
        <v>43461</v>
      </c>
      <c r="F96" s="63">
        <v>112028</v>
      </c>
      <c r="G96" s="79">
        <v>1</v>
      </c>
      <c r="H96" s="38">
        <v>530</v>
      </c>
      <c r="I96" s="44">
        <f t="shared" si="8"/>
        <v>265</v>
      </c>
      <c r="J96" s="167">
        <f t="shared" si="7"/>
        <v>265</v>
      </c>
    </row>
    <row r="97" spans="2:10" ht="67.5" customHeight="1">
      <c r="B97" s="159">
        <v>73</v>
      </c>
      <c r="C97" s="65" t="s">
        <v>118</v>
      </c>
      <c r="D97" s="36" t="s">
        <v>22</v>
      </c>
      <c r="E97" s="78">
        <v>43600</v>
      </c>
      <c r="F97" s="65">
        <v>112071</v>
      </c>
      <c r="G97" s="36">
        <v>1</v>
      </c>
      <c r="H97" s="38">
        <v>123.05</v>
      </c>
      <c r="I97" s="44">
        <f t="shared" si="8"/>
        <v>61.525</v>
      </c>
      <c r="J97" s="167">
        <f t="shared" si="7"/>
        <v>61.525</v>
      </c>
    </row>
    <row r="98" spans="2:10" ht="42.75" customHeight="1">
      <c r="B98" s="159">
        <v>74</v>
      </c>
      <c r="C98" s="65" t="s">
        <v>119</v>
      </c>
      <c r="D98" s="36" t="s">
        <v>22</v>
      </c>
      <c r="E98" s="78">
        <v>43829</v>
      </c>
      <c r="F98" s="65">
        <v>112318</v>
      </c>
      <c r="G98" s="36">
        <v>1</v>
      </c>
      <c r="H98" s="38">
        <v>1649.99</v>
      </c>
      <c r="I98" s="44">
        <f t="shared" si="8"/>
        <v>824.995</v>
      </c>
      <c r="J98" s="167">
        <f t="shared" si="7"/>
        <v>824.995</v>
      </c>
    </row>
    <row r="99" spans="2:10" ht="80.25" customHeight="1">
      <c r="B99" s="159">
        <v>75</v>
      </c>
      <c r="C99" s="81" t="s">
        <v>38</v>
      </c>
      <c r="D99" s="36" t="s">
        <v>22</v>
      </c>
      <c r="E99" s="36">
        <v>2019</v>
      </c>
      <c r="F99" s="70">
        <v>112125</v>
      </c>
      <c r="G99" s="36">
        <v>1</v>
      </c>
      <c r="H99" s="44">
        <v>605</v>
      </c>
      <c r="I99" s="44">
        <f>H99/2</f>
        <v>302.5</v>
      </c>
      <c r="J99" s="167">
        <f aca="true" t="shared" si="9" ref="J99:J108">H99-I99</f>
        <v>302.5</v>
      </c>
    </row>
    <row r="100" spans="2:10" ht="80.25" customHeight="1">
      <c r="B100" s="159">
        <v>76</v>
      </c>
      <c r="C100" s="65" t="s">
        <v>120</v>
      </c>
      <c r="D100" s="36" t="s">
        <v>22</v>
      </c>
      <c r="E100" s="36">
        <v>2019</v>
      </c>
      <c r="F100" s="65">
        <v>112141</v>
      </c>
      <c r="G100" s="36">
        <v>1</v>
      </c>
      <c r="H100" s="38">
        <v>989.99625</v>
      </c>
      <c r="I100" s="44">
        <f>H100/2</f>
        <v>494.998125</v>
      </c>
      <c r="J100" s="167">
        <f t="shared" si="9"/>
        <v>494.998125</v>
      </c>
    </row>
    <row r="101" spans="2:10" ht="80.25" customHeight="1">
      <c r="B101" s="159">
        <v>77</v>
      </c>
      <c r="C101" s="65" t="s">
        <v>40</v>
      </c>
      <c r="D101" s="36" t="s">
        <v>22</v>
      </c>
      <c r="E101" s="36">
        <v>2019</v>
      </c>
      <c r="F101" s="65">
        <v>112154</v>
      </c>
      <c r="G101" s="36">
        <v>1</v>
      </c>
      <c r="H101" s="38">
        <v>796.99</v>
      </c>
      <c r="I101" s="44">
        <f aca="true" t="shared" si="10" ref="I101:I108">H101/2</f>
        <v>398.495</v>
      </c>
      <c r="J101" s="167">
        <f t="shared" si="9"/>
        <v>398.495</v>
      </c>
    </row>
    <row r="102" spans="2:10" ht="80.25" customHeight="1">
      <c r="B102" s="159">
        <v>78</v>
      </c>
      <c r="C102" s="65" t="s">
        <v>40</v>
      </c>
      <c r="D102" s="36" t="s">
        <v>22</v>
      </c>
      <c r="E102" s="62">
        <v>43808</v>
      </c>
      <c r="F102" s="65">
        <v>112155</v>
      </c>
      <c r="G102" s="36">
        <v>1</v>
      </c>
      <c r="H102" s="38">
        <v>796.99</v>
      </c>
      <c r="I102" s="44">
        <f t="shared" si="10"/>
        <v>398.495</v>
      </c>
      <c r="J102" s="167">
        <f t="shared" si="9"/>
        <v>398.495</v>
      </c>
    </row>
    <row r="103" spans="2:10" ht="46.5" customHeight="1">
      <c r="B103" s="159">
        <v>79</v>
      </c>
      <c r="C103" s="65" t="s">
        <v>242</v>
      </c>
      <c r="D103" s="36" t="s">
        <v>22</v>
      </c>
      <c r="E103" s="62">
        <v>43808</v>
      </c>
      <c r="F103" s="65">
        <v>112188</v>
      </c>
      <c r="G103" s="36">
        <v>1</v>
      </c>
      <c r="H103" s="38">
        <v>169.4131</v>
      </c>
      <c r="I103" s="44">
        <f t="shared" si="10"/>
        <v>84.70655</v>
      </c>
      <c r="J103" s="167">
        <f t="shared" si="9"/>
        <v>84.70655</v>
      </c>
    </row>
    <row r="104" spans="2:10" ht="51" customHeight="1">
      <c r="B104" s="159">
        <v>80</v>
      </c>
      <c r="C104" s="65" t="s">
        <v>242</v>
      </c>
      <c r="D104" s="36" t="s">
        <v>22</v>
      </c>
      <c r="E104" s="62">
        <v>43808</v>
      </c>
      <c r="F104" s="65">
        <v>112189</v>
      </c>
      <c r="G104" s="36">
        <v>1</v>
      </c>
      <c r="H104" s="38">
        <v>169.4131</v>
      </c>
      <c r="I104" s="44">
        <f t="shared" si="10"/>
        <v>84.70655</v>
      </c>
      <c r="J104" s="167">
        <f t="shared" si="9"/>
        <v>84.70655</v>
      </c>
    </row>
    <row r="105" spans="2:10" ht="80.25" customHeight="1">
      <c r="B105" s="159">
        <v>81</v>
      </c>
      <c r="C105" s="65" t="s">
        <v>242</v>
      </c>
      <c r="D105" s="36" t="s">
        <v>22</v>
      </c>
      <c r="E105" s="36">
        <v>2019</v>
      </c>
      <c r="F105" s="65">
        <v>112190</v>
      </c>
      <c r="G105" s="36">
        <v>1</v>
      </c>
      <c r="H105" s="38">
        <v>169.4131</v>
      </c>
      <c r="I105" s="44">
        <f t="shared" si="10"/>
        <v>84.70655</v>
      </c>
      <c r="J105" s="167">
        <f t="shared" si="9"/>
        <v>84.70655</v>
      </c>
    </row>
    <row r="106" spans="2:10" ht="80.25" customHeight="1">
      <c r="B106" s="159">
        <v>82</v>
      </c>
      <c r="C106" s="65" t="s">
        <v>121</v>
      </c>
      <c r="D106" s="36" t="s">
        <v>22</v>
      </c>
      <c r="E106" s="36">
        <v>2019</v>
      </c>
      <c r="F106" s="65">
        <v>112351</v>
      </c>
      <c r="G106" s="36">
        <v>1</v>
      </c>
      <c r="H106" s="38">
        <v>1085</v>
      </c>
      <c r="I106" s="44">
        <f t="shared" si="10"/>
        <v>542.5</v>
      </c>
      <c r="J106" s="167">
        <f t="shared" si="9"/>
        <v>542.5</v>
      </c>
    </row>
    <row r="107" spans="2:10" ht="80.25" customHeight="1">
      <c r="B107" s="159">
        <v>83</v>
      </c>
      <c r="C107" s="65" t="s">
        <v>121</v>
      </c>
      <c r="D107" s="36" t="s">
        <v>22</v>
      </c>
      <c r="E107" s="36">
        <v>2019</v>
      </c>
      <c r="F107" s="65">
        <v>112364</v>
      </c>
      <c r="G107" s="36">
        <v>1</v>
      </c>
      <c r="H107" s="38">
        <v>1085</v>
      </c>
      <c r="I107" s="44">
        <f t="shared" si="10"/>
        <v>542.5</v>
      </c>
      <c r="J107" s="167">
        <f t="shared" si="9"/>
        <v>542.5</v>
      </c>
    </row>
    <row r="108" spans="2:10" ht="80.25" customHeight="1">
      <c r="B108" s="159">
        <v>84</v>
      </c>
      <c r="C108" s="65" t="s">
        <v>243</v>
      </c>
      <c r="D108" s="36" t="s">
        <v>22</v>
      </c>
      <c r="E108" s="36">
        <v>2019</v>
      </c>
      <c r="F108" s="65">
        <v>112231</v>
      </c>
      <c r="G108" s="36">
        <v>1</v>
      </c>
      <c r="H108" s="38">
        <v>229.9965</v>
      </c>
      <c r="I108" s="44">
        <f t="shared" si="10"/>
        <v>114.99825</v>
      </c>
      <c r="J108" s="167">
        <f t="shared" si="9"/>
        <v>114.99825</v>
      </c>
    </row>
    <row r="109" spans="2:10" ht="80.25" customHeight="1">
      <c r="B109" s="159">
        <v>85</v>
      </c>
      <c r="C109" s="81" t="s">
        <v>35</v>
      </c>
      <c r="D109" s="36" t="s">
        <v>22</v>
      </c>
      <c r="E109" s="36">
        <v>2019</v>
      </c>
      <c r="F109" s="70">
        <v>112294</v>
      </c>
      <c r="G109" s="36">
        <v>1</v>
      </c>
      <c r="H109" s="44">
        <v>756</v>
      </c>
      <c r="I109" s="44">
        <f>H109/2</f>
        <v>378</v>
      </c>
      <c r="J109" s="167">
        <f aca="true" t="shared" si="11" ref="J109:J118">H109-I109</f>
        <v>378</v>
      </c>
    </row>
    <row r="110" spans="2:10" ht="80.25" customHeight="1">
      <c r="B110" s="159">
        <v>86</v>
      </c>
      <c r="C110" s="81" t="s">
        <v>36</v>
      </c>
      <c r="D110" s="36" t="s">
        <v>22</v>
      </c>
      <c r="E110" s="36">
        <v>2019</v>
      </c>
      <c r="F110" s="70">
        <v>112275</v>
      </c>
      <c r="G110" s="36">
        <v>1</v>
      </c>
      <c r="H110" s="44">
        <v>494.99</v>
      </c>
      <c r="I110" s="44">
        <f aca="true" t="shared" si="12" ref="I110:I118">H110/2</f>
        <v>247.495</v>
      </c>
      <c r="J110" s="167">
        <f t="shared" si="11"/>
        <v>247.495</v>
      </c>
    </row>
    <row r="111" spans="2:10" ht="80.25" customHeight="1">
      <c r="B111" s="159">
        <v>87</v>
      </c>
      <c r="C111" s="81" t="s">
        <v>192</v>
      </c>
      <c r="D111" s="36" t="s">
        <v>22</v>
      </c>
      <c r="E111" s="36">
        <v>2019</v>
      </c>
      <c r="F111" s="70">
        <v>112258</v>
      </c>
      <c r="G111" s="36">
        <v>1</v>
      </c>
      <c r="H111" s="44">
        <v>396</v>
      </c>
      <c r="I111" s="44">
        <f t="shared" si="12"/>
        <v>198</v>
      </c>
      <c r="J111" s="167">
        <f t="shared" si="11"/>
        <v>198</v>
      </c>
    </row>
    <row r="112" spans="2:10" ht="80.25" customHeight="1">
      <c r="B112" s="159">
        <v>88</v>
      </c>
      <c r="C112" s="81" t="s">
        <v>37</v>
      </c>
      <c r="D112" s="36" t="s">
        <v>22</v>
      </c>
      <c r="E112" s="36">
        <v>2019</v>
      </c>
      <c r="F112" s="70">
        <v>112329</v>
      </c>
      <c r="G112" s="36">
        <v>1</v>
      </c>
      <c r="H112" s="44">
        <v>189</v>
      </c>
      <c r="I112" s="44">
        <f t="shared" si="12"/>
        <v>94.5</v>
      </c>
      <c r="J112" s="167">
        <f t="shared" si="11"/>
        <v>94.5</v>
      </c>
    </row>
    <row r="113" spans="2:10" ht="80.25" customHeight="1">
      <c r="B113" s="159">
        <v>89</v>
      </c>
      <c r="C113" s="81" t="s">
        <v>37</v>
      </c>
      <c r="D113" s="36" t="s">
        <v>22</v>
      </c>
      <c r="E113" s="36">
        <v>2019</v>
      </c>
      <c r="F113" s="70">
        <v>112330</v>
      </c>
      <c r="G113" s="36">
        <v>1</v>
      </c>
      <c r="H113" s="44">
        <v>189</v>
      </c>
      <c r="I113" s="44">
        <f t="shared" si="12"/>
        <v>94.5</v>
      </c>
      <c r="J113" s="167">
        <f t="shared" si="11"/>
        <v>94.5</v>
      </c>
    </row>
    <row r="114" spans="2:10" ht="80.25" customHeight="1">
      <c r="B114" s="159">
        <v>90</v>
      </c>
      <c r="C114" s="81" t="s">
        <v>37</v>
      </c>
      <c r="D114" s="36" t="s">
        <v>22</v>
      </c>
      <c r="E114" s="36">
        <v>2019</v>
      </c>
      <c r="F114" s="70">
        <v>112331</v>
      </c>
      <c r="G114" s="36">
        <v>1</v>
      </c>
      <c r="H114" s="44">
        <v>189</v>
      </c>
      <c r="I114" s="44">
        <f t="shared" si="12"/>
        <v>94.5</v>
      </c>
      <c r="J114" s="167">
        <f t="shared" si="11"/>
        <v>94.5</v>
      </c>
    </row>
    <row r="115" spans="2:10" ht="80.25" customHeight="1">
      <c r="B115" s="159">
        <v>91</v>
      </c>
      <c r="C115" s="81" t="s">
        <v>251</v>
      </c>
      <c r="D115" s="36" t="s">
        <v>22</v>
      </c>
      <c r="E115" s="62">
        <v>44264</v>
      </c>
      <c r="F115" s="70">
        <v>112492</v>
      </c>
      <c r="G115" s="36">
        <v>1</v>
      </c>
      <c r="H115" s="44">
        <v>240</v>
      </c>
      <c r="I115" s="44">
        <f t="shared" si="12"/>
        <v>120</v>
      </c>
      <c r="J115" s="167">
        <f t="shared" si="11"/>
        <v>120</v>
      </c>
    </row>
    <row r="116" spans="2:10" ht="80.25" customHeight="1">
      <c r="B116" s="159">
        <v>92</v>
      </c>
      <c r="C116" s="81" t="s">
        <v>252</v>
      </c>
      <c r="D116" s="36" t="s">
        <v>22</v>
      </c>
      <c r="E116" s="62">
        <v>44264</v>
      </c>
      <c r="F116" s="70">
        <v>112501</v>
      </c>
      <c r="G116" s="36">
        <v>1</v>
      </c>
      <c r="H116" s="44">
        <v>500</v>
      </c>
      <c r="I116" s="44">
        <f t="shared" si="12"/>
        <v>250</v>
      </c>
      <c r="J116" s="167">
        <f t="shared" si="11"/>
        <v>250</v>
      </c>
    </row>
    <row r="117" spans="2:10" ht="80.25" customHeight="1">
      <c r="B117" s="159">
        <v>93</v>
      </c>
      <c r="C117" s="81" t="s">
        <v>253</v>
      </c>
      <c r="D117" s="36" t="s">
        <v>22</v>
      </c>
      <c r="E117" s="62">
        <v>44265</v>
      </c>
      <c r="F117" s="70">
        <v>112510</v>
      </c>
      <c r="G117" s="36">
        <v>1</v>
      </c>
      <c r="H117" s="44">
        <v>25</v>
      </c>
      <c r="I117" s="44">
        <f t="shared" si="12"/>
        <v>12.5</v>
      </c>
      <c r="J117" s="167">
        <f t="shared" si="11"/>
        <v>12.5</v>
      </c>
    </row>
    <row r="118" spans="2:10" ht="80.25" customHeight="1">
      <c r="B118" s="159">
        <v>94</v>
      </c>
      <c r="C118" s="81" t="s">
        <v>123</v>
      </c>
      <c r="D118" s="36" t="s">
        <v>22</v>
      </c>
      <c r="E118" s="62">
        <v>43866</v>
      </c>
      <c r="F118" s="70">
        <v>112400</v>
      </c>
      <c r="G118" s="36">
        <v>1</v>
      </c>
      <c r="H118" s="44">
        <v>1002.7275</v>
      </c>
      <c r="I118" s="44">
        <f t="shared" si="12"/>
        <v>501.36375</v>
      </c>
      <c r="J118" s="167">
        <f t="shared" si="11"/>
        <v>501.36375</v>
      </c>
    </row>
    <row r="119" spans="2:10" ht="18">
      <c r="B119" s="168"/>
      <c r="C119" s="122" t="s">
        <v>45</v>
      </c>
      <c r="D119" s="123" t="s">
        <v>9</v>
      </c>
      <c r="E119" s="123" t="s">
        <v>9</v>
      </c>
      <c r="F119" s="123" t="s">
        <v>9</v>
      </c>
      <c r="G119" s="124">
        <f>SUM(G28:G118)</f>
        <v>130</v>
      </c>
      <c r="H119" s="125">
        <f>SUM(H28:H118)</f>
        <v>40741.96654999999</v>
      </c>
      <c r="I119" s="125">
        <f>SUM(I28:I118)</f>
        <v>20370.983274999995</v>
      </c>
      <c r="J119" s="169">
        <f>SUM(J28:J118)</f>
        <v>20370.983274999995</v>
      </c>
    </row>
    <row r="120" spans="2:10" ht="18">
      <c r="B120" s="159"/>
      <c r="C120" s="253" t="s">
        <v>269</v>
      </c>
      <c r="D120" s="253"/>
      <c r="E120" s="254"/>
      <c r="F120" s="254"/>
      <c r="G120" s="254"/>
      <c r="H120" s="254"/>
      <c r="I120" s="254"/>
      <c r="J120" s="255"/>
    </row>
    <row r="121" spans="2:10" ht="36">
      <c r="B121" s="159">
        <v>1</v>
      </c>
      <c r="C121" s="34" t="s">
        <v>244</v>
      </c>
      <c r="D121" s="26" t="s">
        <v>22</v>
      </c>
      <c r="E121" s="61">
        <v>43788</v>
      </c>
      <c r="F121" s="36">
        <v>221</v>
      </c>
      <c r="G121" s="98">
        <v>1</v>
      </c>
      <c r="H121" s="44">
        <v>190</v>
      </c>
      <c r="I121" s="26"/>
      <c r="J121" s="170"/>
    </row>
    <row r="122" spans="2:10" ht="36">
      <c r="B122" s="159">
        <v>2</v>
      </c>
      <c r="C122" s="34" t="s">
        <v>245</v>
      </c>
      <c r="D122" s="26" t="s">
        <v>22</v>
      </c>
      <c r="E122" s="61">
        <v>43788</v>
      </c>
      <c r="F122" s="36">
        <v>221</v>
      </c>
      <c r="G122" s="98">
        <v>1</v>
      </c>
      <c r="H122" s="44">
        <v>350</v>
      </c>
      <c r="I122" s="26"/>
      <c r="J122" s="170"/>
    </row>
    <row r="123" spans="2:10" ht="18">
      <c r="B123" s="159">
        <v>3</v>
      </c>
      <c r="C123" s="26" t="s">
        <v>246</v>
      </c>
      <c r="D123" s="26" t="s">
        <v>22</v>
      </c>
      <c r="E123" s="61">
        <v>43451</v>
      </c>
      <c r="F123" s="36">
        <v>221</v>
      </c>
      <c r="G123" s="26">
        <v>1</v>
      </c>
      <c r="H123" s="44">
        <v>80</v>
      </c>
      <c r="I123" s="26"/>
      <c r="J123" s="170"/>
    </row>
    <row r="124" spans="2:10" ht="18">
      <c r="B124" s="173"/>
      <c r="C124" s="122" t="s">
        <v>58</v>
      </c>
      <c r="D124" s="123" t="s">
        <v>9</v>
      </c>
      <c r="E124" s="123" t="s">
        <v>9</v>
      </c>
      <c r="F124" s="123" t="s">
        <v>9</v>
      </c>
      <c r="G124" s="124">
        <f>SUM(G121:G123)</f>
        <v>3</v>
      </c>
      <c r="H124" s="125">
        <f>SUM(H121:H123)</f>
        <v>620</v>
      </c>
      <c r="I124" s="125"/>
      <c r="J124" s="169"/>
    </row>
    <row r="125" spans="2:10" ht="18" thickBot="1">
      <c r="B125" s="196"/>
      <c r="C125" s="193" t="s">
        <v>79</v>
      </c>
      <c r="D125" s="123" t="s">
        <v>9</v>
      </c>
      <c r="E125" s="123" t="s">
        <v>9</v>
      </c>
      <c r="F125" s="123" t="s">
        <v>9</v>
      </c>
      <c r="G125" s="193">
        <f>G124+G119+G26+G23+G20</f>
        <v>141</v>
      </c>
      <c r="H125" s="194">
        <f>H124+H119+H26+H23+H20</f>
        <v>783284.77655</v>
      </c>
      <c r="I125" s="194">
        <f>I124+I119+I26+I23+I20</f>
        <v>175015.52327499999</v>
      </c>
      <c r="J125" s="195">
        <f>J124+J119+J26+J23+J20</f>
        <v>607649.253275</v>
      </c>
    </row>
    <row r="128" spans="1:10" ht="1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</row>
    <row r="129" spans="1:10" ht="18">
      <c r="A129" s="185"/>
      <c r="B129" s="185"/>
      <c r="C129" s="185" t="s">
        <v>277</v>
      </c>
      <c r="D129" s="185"/>
      <c r="E129" s="234" t="s">
        <v>279</v>
      </c>
      <c r="F129" s="225"/>
      <c r="G129" s="225"/>
      <c r="H129" s="225"/>
      <c r="I129" s="225"/>
      <c r="J129" s="225"/>
    </row>
    <row r="130" spans="5:10" ht="18">
      <c r="E130" s="185"/>
      <c r="F130" s="186"/>
      <c r="G130" s="229"/>
      <c r="H130" s="229"/>
      <c r="I130" s="229"/>
      <c r="J130" s="185"/>
    </row>
    <row r="131" spans="5:10" ht="18">
      <c r="E131" s="185"/>
      <c r="F131" s="185"/>
      <c r="G131" s="185"/>
      <c r="H131" s="185"/>
      <c r="I131" s="185"/>
      <c r="J131" s="185"/>
    </row>
    <row r="132" spans="5:10" ht="18">
      <c r="E132" s="225"/>
      <c r="F132" s="225"/>
      <c r="G132" s="225"/>
      <c r="H132" s="225"/>
      <c r="I132" s="225"/>
      <c r="J132" s="225"/>
    </row>
  </sheetData>
  <sheetProtection/>
  <mergeCells count="15">
    <mergeCell ref="B13:J13"/>
    <mergeCell ref="B7:J7"/>
    <mergeCell ref="B8:J8"/>
    <mergeCell ref="B10:B11"/>
    <mergeCell ref="C10:C11"/>
    <mergeCell ref="D10:D11"/>
    <mergeCell ref="E10:E11"/>
    <mergeCell ref="G10:J10"/>
    <mergeCell ref="B27:J27"/>
    <mergeCell ref="C120:J120"/>
    <mergeCell ref="B21:J21"/>
    <mergeCell ref="E129:J129"/>
    <mergeCell ref="G130:I130"/>
    <mergeCell ref="E132:J132"/>
    <mergeCell ref="B24:J24"/>
  </mergeCells>
  <printOptions/>
  <pageMargins left="0.45" right="0.34" top="1" bottom="1" header="0.5" footer="0.5"/>
  <pageSetup fitToHeight="3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25">
      <selection activeCell="B8" sqref="B8:J8"/>
    </sheetView>
  </sheetViews>
  <sheetFormatPr defaultColWidth="9.00390625" defaultRowHeight="12.75"/>
  <cols>
    <col min="3" max="3" width="35.625" style="0" customWidth="1"/>
    <col min="4" max="4" width="9.625" style="0" customWidth="1"/>
    <col min="5" max="5" width="16.375" style="0" customWidth="1"/>
    <col min="6" max="6" width="21.125" style="0" customWidth="1"/>
    <col min="7" max="7" width="14.375" style="0" customWidth="1"/>
    <col min="8" max="8" width="16.125" style="0" customWidth="1"/>
    <col min="9" max="9" width="15.625" style="0" customWidth="1"/>
    <col min="10" max="10" width="17.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t="s">
        <v>274</v>
      </c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 t="s">
        <v>19</v>
      </c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7.25">
      <c r="A7" s="10"/>
      <c r="B7" s="235" t="s">
        <v>12</v>
      </c>
      <c r="C7" s="235"/>
      <c r="D7" s="235"/>
      <c r="E7" s="235"/>
      <c r="F7" s="235"/>
      <c r="G7" s="235"/>
      <c r="H7" s="235"/>
      <c r="I7" s="235"/>
      <c r="J7" s="235"/>
    </row>
    <row r="8" spans="1:10" ht="39" customHeight="1">
      <c r="A8" s="10"/>
      <c r="B8" s="236" t="s">
        <v>287</v>
      </c>
      <c r="C8" s="236"/>
      <c r="D8" s="236"/>
      <c r="E8" s="236"/>
      <c r="F8" s="236"/>
      <c r="G8" s="236"/>
      <c r="H8" s="236"/>
      <c r="I8" s="236"/>
      <c r="J8" s="236"/>
    </row>
    <row r="9" spans="1:10" ht="13.5" thickBot="1">
      <c r="A9" s="10"/>
      <c r="B9" s="11"/>
      <c r="C9" s="10"/>
      <c r="D9" s="10"/>
      <c r="E9" s="10"/>
      <c r="F9" s="10"/>
      <c r="G9" s="10"/>
      <c r="H9" s="10"/>
      <c r="I9" s="10"/>
      <c r="J9" t="s">
        <v>249</v>
      </c>
    </row>
    <row r="10" spans="1:10" ht="12.75">
      <c r="A10" s="10"/>
      <c r="B10" s="237" t="s">
        <v>0</v>
      </c>
      <c r="C10" s="239" t="s">
        <v>3</v>
      </c>
      <c r="D10" s="239" t="s">
        <v>10</v>
      </c>
      <c r="E10" s="239" t="s">
        <v>4</v>
      </c>
      <c r="F10" s="12" t="s">
        <v>1</v>
      </c>
      <c r="G10" s="241" t="s">
        <v>11</v>
      </c>
      <c r="H10" s="242"/>
      <c r="I10" s="242"/>
      <c r="J10" s="243"/>
    </row>
    <row r="11" spans="1:10" ht="135" thickBot="1">
      <c r="A11" s="10"/>
      <c r="B11" s="238"/>
      <c r="C11" s="240"/>
      <c r="D11" s="240"/>
      <c r="E11" s="240"/>
      <c r="F11" s="13" t="s">
        <v>5</v>
      </c>
      <c r="G11" s="14" t="s">
        <v>2</v>
      </c>
      <c r="H11" s="15" t="s">
        <v>6</v>
      </c>
      <c r="I11" s="16" t="s">
        <v>7</v>
      </c>
      <c r="J11" s="17" t="s">
        <v>8</v>
      </c>
    </row>
    <row r="12" spans="1:10" ht="13.5" thickBot="1">
      <c r="A12" s="10"/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0">
        <v>8</v>
      </c>
      <c r="J12" s="21">
        <v>9</v>
      </c>
    </row>
    <row r="13" spans="2:10" ht="18">
      <c r="B13" s="244" t="s">
        <v>264</v>
      </c>
      <c r="C13" s="245"/>
      <c r="D13" s="248"/>
      <c r="E13" s="248"/>
      <c r="F13" s="248"/>
      <c r="G13" s="248"/>
      <c r="H13" s="248"/>
      <c r="I13" s="248"/>
      <c r="J13" s="249"/>
    </row>
    <row r="14" spans="2:10" ht="18">
      <c r="B14" s="26">
        <v>1</v>
      </c>
      <c r="C14" s="51" t="s">
        <v>211</v>
      </c>
      <c r="D14" s="26" t="s">
        <v>22</v>
      </c>
      <c r="E14" s="26">
        <v>2018</v>
      </c>
      <c r="F14" s="51">
        <v>111370322</v>
      </c>
      <c r="G14" s="52">
        <v>2</v>
      </c>
      <c r="H14" s="53">
        <v>19</v>
      </c>
      <c r="I14" s="38">
        <f>H14/2</f>
        <v>9.5</v>
      </c>
      <c r="J14" s="40">
        <f aca="true" t="shared" si="0" ref="J14:J23">ROUND(H14*50%,2)</f>
        <v>9.5</v>
      </c>
    </row>
    <row r="15" spans="2:10" ht="18">
      <c r="B15" s="26">
        <v>2</v>
      </c>
      <c r="C15" s="51" t="s">
        <v>212</v>
      </c>
      <c r="D15" s="26" t="s">
        <v>22</v>
      </c>
      <c r="E15" s="26">
        <v>2018</v>
      </c>
      <c r="F15" s="51">
        <v>111370325</v>
      </c>
      <c r="G15" s="52">
        <v>11</v>
      </c>
      <c r="H15" s="53">
        <v>33</v>
      </c>
      <c r="I15" s="38">
        <f aca="true" t="shared" si="1" ref="I15:I32">H15/2</f>
        <v>16.5</v>
      </c>
      <c r="J15" s="40">
        <f t="shared" si="0"/>
        <v>16.5</v>
      </c>
    </row>
    <row r="16" spans="2:10" ht="18">
      <c r="B16" s="26">
        <v>3</v>
      </c>
      <c r="C16" s="51" t="s">
        <v>222</v>
      </c>
      <c r="D16" s="26" t="s">
        <v>22</v>
      </c>
      <c r="E16" s="26">
        <v>2018</v>
      </c>
      <c r="F16" s="51">
        <v>111370326</v>
      </c>
      <c r="G16" s="52">
        <v>1</v>
      </c>
      <c r="H16" s="53">
        <v>378</v>
      </c>
      <c r="I16" s="38">
        <f t="shared" si="1"/>
        <v>189</v>
      </c>
      <c r="J16" s="40">
        <f t="shared" si="0"/>
        <v>189</v>
      </c>
    </row>
    <row r="17" spans="2:10" ht="18">
      <c r="B17" s="26">
        <v>4</v>
      </c>
      <c r="C17" s="51" t="s">
        <v>69</v>
      </c>
      <c r="D17" s="26" t="s">
        <v>22</v>
      </c>
      <c r="E17" s="26">
        <v>2018</v>
      </c>
      <c r="F17" s="51">
        <v>111370327</v>
      </c>
      <c r="G17" s="52">
        <v>3</v>
      </c>
      <c r="H17" s="53">
        <v>60</v>
      </c>
      <c r="I17" s="38">
        <f t="shared" si="1"/>
        <v>30</v>
      </c>
      <c r="J17" s="40">
        <f t="shared" si="0"/>
        <v>30</v>
      </c>
    </row>
    <row r="18" spans="2:10" ht="18">
      <c r="B18" s="26">
        <v>5</v>
      </c>
      <c r="C18" s="51" t="s">
        <v>213</v>
      </c>
      <c r="D18" s="26" t="s">
        <v>22</v>
      </c>
      <c r="E18" s="26">
        <v>2018</v>
      </c>
      <c r="F18" s="51">
        <v>111370328</v>
      </c>
      <c r="G18" s="52">
        <v>5</v>
      </c>
      <c r="H18" s="53">
        <v>45</v>
      </c>
      <c r="I18" s="38">
        <f t="shared" si="1"/>
        <v>22.5</v>
      </c>
      <c r="J18" s="40">
        <f t="shared" si="0"/>
        <v>22.5</v>
      </c>
    </row>
    <row r="19" spans="2:10" ht="18">
      <c r="B19" s="26">
        <v>6</v>
      </c>
      <c r="C19" s="51" t="s">
        <v>214</v>
      </c>
      <c r="D19" s="26" t="s">
        <v>22</v>
      </c>
      <c r="E19" s="26">
        <v>2018</v>
      </c>
      <c r="F19" s="51">
        <v>111370329</v>
      </c>
      <c r="G19" s="52">
        <v>1</v>
      </c>
      <c r="H19" s="53">
        <v>30</v>
      </c>
      <c r="I19" s="38">
        <f t="shared" si="1"/>
        <v>15</v>
      </c>
      <c r="J19" s="40">
        <f t="shared" si="0"/>
        <v>15</v>
      </c>
    </row>
    <row r="20" spans="2:10" ht="18">
      <c r="B20" s="26">
        <v>7</v>
      </c>
      <c r="C20" s="51" t="s">
        <v>215</v>
      </c>
      <c r="D20" s="26" t="s">
        <v>22</v>
      </c>
      <c r="E20" s="26">
        <v>2018</v>
      </c>
      <c r="F20" s="51">
        <v>111370330</v>
      </c>
      <c r="G20" s="52">
        <v>1</v>
      </c>
      <c r="H20" s="53">
        <v>30</v>
      </c>
      <c r="I20" s="38">
        <f t="shared" si="1"/>
        <v>15</v>
      </c>
      <c r="J20" s="40">
        <f t="shared" si="0"/>
        <v>15</v>
      </c>
    </row>
    <row r="21" spans="2:10" ht="18">
      <c r="B21" s="26">
        <v>8</v>
      </c>
      <c r="C21" s="51" t="s">
        <v>216</v>
      </c>
      <c r="D21" s="26" t="s">
        <v>22</v>
      </c>
      <c r="E21" s="26">
        <v>2018</v>
      </c>
      <c r="F21" s="51">
        <v>111370331</v>
      </c>
      <c r="G21" s="52">
        <v>2</v>
      </c>
      <c r="H21" s="53">
        <v>9</v>
      </c>
      <c r="I21" s="38">
        <f t="shared" si="1"/>
        <v>4.5</v>
      </c>
      <c r="J21" s="40">
        <f t="shared" si="0"/>
        <v>4.5</v>
      </c>
    </row>
    <row r="22" spans="2:10" ht="30.75" customHeight="1">
      <c r="B22" s="26">
        <v>9</v>
      </c>
      <c r="C22" s="51" t="s">
        <v>217</v>
      </c>
      <c r="D22" s="26" t="s">
        <v>22</v>
      </c>
      <c r="E22" s="26">
        <v>2018</v>
      </c>
      <c r="F22" s="51">
        <v>111370332</v>
      </c>
      <c r="G22" s="52">
        <v>1</v>
      </c>
      <c r="H22" s="53">
        <v>18</v>
      </c>
      <c r="I22" s="38">
        <f t="shared" si="1"/>
        <v>9</v>
      </c>
      <c r="J22" s="40">
        <f t="shared" si="0"/>
        <v>9</v>
      </c>
    </row>
    <row r="23" spans="2:10" ht="27.75" customHeight="1">
      <c r="B23" s="26">
        <v>10</v>
      </c>
      <c r="C23" s="51" t="s">
        <v>24</v>
      </c>
      <c r="D23" s="26" t="s">
        <v>22</v>
      </c>
      <c r="E23" s="26">
        <v>2018</v>
      </c>
      <c r="F23" s="51">
        <v>111370333</v>
      </c>
      <c r="G23" s="52">
        <v>1</v>
      </c>
      <c r="H23" s="53">
        <v>5</v>
      </c>
      <c r="I23" s="38">
        <f t="shared" si="1"/>
        <v>2.5</v>
      </c>
      <c r="J23" s="40">
        <f t="shared" si="0"/>
        <v>2.5</v>
      </c>
    </row>
    <row r="24" spans="2:10" ht="29.25" customHeight="1">
      <c r="B24" s="26">
        <v>11</v>
      </c>
      <c r="C24" s="51" t="s">
        <v>129</v>
      </c>
      <c r="D24" s="26" t="s">
        <v>22</v>
      </c>
      <c r="E24" s="26">
        <v>2018</v>
      </c>
      <c r="F24" s="51">
        <v>111370334</v>
      </c>
      <c r="G24" s="52">
        <v>1</v>
      </c>
      <c r="H24" s="53">
        <v>6</v>
      </c>
      <c r="I24" s="38">
        <f t="shared" si="1"/>
        <v>3</v>
      </c>
      <c r="J24" s="27">
        <f aca="true" t="shared" si="2" ref="J24:J32">H24-I24</f>
        <v>3</v>
      </c>
    </row>
    <row r="25" spans="2:10" ht="34.5" customHeight="1">
      <c r="B25" s="26">
        <v>12</v>
      </c>
      <c r="C25" s="51" t="s">
        <v>132</v>
      </c>
      <c r="D25" s="26" t="s">
        <v>22</v>
      </c>
      <c r="E25" s="26">
        <v>2018</v>
      </c>
      <c r="F25" s="51">
        <v>111370335</v>
      </c>
      <c r="G25" s="52">
        <v>1</v>
      </c>
      <c r="H25" s="53">
        <v>53</v>
      </c>
      <c r="I25" s="38">
        <f t="shared" si="1"/>
        <v>26.5</v>
      </c>
      <c r="J25" s="27">
        <f t="shared" si="2"/>
        <v>26.5</v>
      </c>
    </row>
    <row r="26" spans="2:10" ht="27.75" customHeight="1">
      <c r="B26" s="26">
        <v>13</v>
      </c>
      <c r="C26" s="51" t="s">
        <v>218</v>
      </c>
      <c r="D26" s="26" t="s">
        <v>22</v>
      </c>
      <c r="E26" s="26">
        <v>2018</v>
      </c>
      <c r="F26" s="51">
        <v>111370336</v>
      </c>
      <c r="G26" s="52">
        <v>1</v>
      </c>
      <c r="H26" s="53">
        <v>18</v>
      </c>
      <c r="I26" s="38">
        <f t="shared" si="1"/>
        <v>9</v>
      </c>
      <c r="J26" s="27">
        <f t="shared" si="2"/>
        <v>9</v>
      </c>
    </row>
    <row r="27" spans="2:10" ht="26.25" customHeight="1">
      <c r="B27" s="26">
        <v>14</v>
      </c>
      <c r="C27" s="51" t="s">
        <v>219</v>
      </c>
      <c r="D27" s="26" t="s">
        <v>22</v>
      </c>
      <c r="E27" s="26">
        <v>2018</v>
      </c>
      <c r="F27" s="51">
        <v>111370337</v>
      </c>
      <c r="G27" s="52">
        <v>1</v>
      </c>
      <c r="H27" s="53">
        <v>36</v>
      </c>
      <c r="I27" s="38">
        <f t="shared" si="1"/>
        <v>18</v>
      </c>
      <c r="J27" s="27">
        <f t="shared" si="2"/>
        <v>18</v>
      </c>
    </row>
    <row r="28" spans="2:10" ht="32.25" customHeight="1">
      <c r="B28" s="26">
        <v>15</v>
      </c>
      <c r="C28" s="51" t="s">
        <v>26</v>
      </c>
      <c r="D28" s="26" t="s">
        <v>22</v>
      </c>
      <c r="E28" s="26">
        <v>2018</v>
      </c>
      <c r="F28" s="51">
        <v>111370338</v>
      </c>
      <c r="G28" s="52">
        <v>1</v>
      </c>
      <c r="H28" s="53">
        <v>10</v>
      </c>
      <c r="I28" s="38">
        <f t="shared" si="1"/>
        <v>5</v>
      </c>
      <c r="J28" s="27">
        <f t="shared" si="2"/>
        <v>5</v>
      </c>
    </row>
    <row r="29" spans="2:10" ht="26.25" customHeight="1">
      <c r="B29" s="26">
        <v>16</v>
      </c>
      <c r="C29" s="51" t="s">
        <v>220</v>
      </c>
      <c r="D29" s="26" t="s">
        <v>22</v>
      </c>
      <c r="E29" s="26">
        <v>2018</v>
      </c>
      <c r="F29" s="51">
        <v>111370339</v>
      </c>
      <c r="G29" s="52">
        <v>1</v>
      </c>
      <c r="H29" s="53">
        <v>993</v>
      </c>
      <c r="I29" s="38">
        <f t="shared" si="1"/>
        <v>496.5</v>
      </c>
      <c r="J29" s="27">
        <f t="shared" si="2"/>
        <v>496.5</v>
      </c>
    </row>
    <row r="30" spans="2:10" ht="27.75" customHeight="1">
      <c r="B30" s="26">
        <v>17</v>
      </c>
      <c r="C30" s="51" t="s">
        <v>221</v>
      </c>
      <c r="D30" s="26" t="s">
        <v>22</v>
      </c>
      <c r="E30" s="26">
        <v>2018</v>
      </c>
      <c r="F30" s="51">
        <v>111370340</v>
      </c>
      <c r="G30" s="52">
        <v>1</v>
      </c>
      <c r="H30" s="53">
        <v>48</v>
      </c>
      <c r="I30" s="38">
        <f t="shared" si="1"/>
        <v>24</v>
      </c>
      <c r="J30" s="27">
        <f t="shared" si="2"/>
        <v>24</v>
      </c>
    </row>
    <row r="31" spans="2:10" ht="19.5" customHeight="1">
      <c r="B31" s="26">
        <v>18</v>
      </c>
      <c r="C31" s="51" t="s">
        <v>136</v>
      </c>
      <c r="D31" s="26" t="s">
        <v>22</v>
      </c>
      <c r="E31" s="26">
        <v>2018</v>
      </c>
      <c r="F31" s="51">
        <v>111370341</v>
      </c>
      <c r="G31" s="52">
        <v>1</v>
      </c>
      <c r="H31" s="53">
        <v>58</v>
      </c>
      <c r="I31" s="38">
        <f t="shared" si="1"/>
        <v>29</v>
      </c>
      <c r="J31" s="27">
        <f t="shared" si="2"/>
        <v>29</v>
      </c>
    </row>
    <row r="32" spans="2:10" ht="35.25" customHeight="1">
      <c r="B32" s="26">
        <v>19</v>
      </c>
      <c r="C32" s="51" t="s">
        <v>250</v>
      </c>
      <c r="D32" s="26" t="s">
        <v>22</v>
      </c>
      <c r="E32" s="26">
        <v>2018</v>
      </c>
      <c r="F32" s="51">
        <v>111372046</v>
      </c>
      <c r="G32" s="52">
        <v>1</v>
      </c>
      <c r="H32" s="53">
        <v>334</v>
      </c>
      <c r="I32" s="38">
        <f t="shared" si="1"/>
        <v>167</v>
      </c>
      <c r="J32" s="27">
        <f t="shared" si="2"/>
        <v>167</v>
      </c>
    </row>
    <row r="33" spans="2:10" ht="18">
      <c r="B33" s="26">
        <v>20</v>
      </c>
      <c r="C33" s="37" t="s">
        <v>39</v>
      </c>
      <c r="D33" s="36" t="s">
        <v>22</v>
      </c>
      <c r="E33" s="36">
        <v>2018</v>
      </c>
      <c r="F33" s="139">
        <v>112011</v>
      </c>
      <c r="G33" s="36">
        <v>1</v>
      </c>
      <c r="H33" s="38">
        <v>102.39</v>
      </c>
      <c r="I33" s="27">
        <f>H33/2</f>
        <v>51.195</v>
      </c>
      <c r="J33" s="130">
        <f>H33-I33</f>
        <v>51.195</v>
      </c>
    </row>
    <row r="34" spans="2:10" ht="18">
      <c r="B34" s="26">
        <v>21</v>
      </c>
      <c r="C34" s="37" t="s">
        <v>223</v>
      </c>
      <c r="D34" s="36" t="s">
        <v>22</v>
      </c>
      <c r="E34" s="36">
        <v>2018</v>
      </c>
      <c r="F34" s="139">
        <v>112016</v>
      </c>
      <c r="G34" s="36">
        <v>1</v>
      </c>
      <c r="H34" s="38">
        <v>1218</v>
      </c>
      <c r="I34" s="27">
        <f aca="true" t="shared" si="3" ref="I34:I42">H34/2</f>
        <v>609</v>
      </c>
      <c r="J34" s="130">
        <f aca="true" t="shared" si="4" ref="J34:J42">H34-I34</f>
        <v>609</v>
      </c>
    </row>
    <row r="35" spans="2:10" ht="36">
      <c r="B35" s="26">
        <v>22</v>
      </c>
      <c r="C35" s="37" t="s">
        <v>43</v>
      </c>
      <c r="D35" s="36" t="s">
        <v>22</v>
      </c>
      <c r="E35" s="36">
        <v>2018</v>
      </c>
      <c r="F35" s="139">
        <v>112020</v>
      </c>
      <c r="G35" s="36">
        <v>1</v>
      </c>
      <c r="H35" s="38">
        <v>209.9984</v>
      </c>
      <c r="I35" s="27">
        <f t="shared" si="3"/>
        <v>104.9992</v>
      </c>
      <c r="J35" s="130">
        <f t="shared" si="4"/>
        <v>104.9992</v>
      </c>
    </row>
    <row r="36" spans="2:10" ht="36">
      <c r="B36" s="26">
        <v>23</v>
      </c>
      <c r="C36" s="80" t="s">
        <v>23</v>
      </c>
      <c r="D36" s="36" t="s">
        <v>22</v>
      </c>
      <c r="E36" s="36">
        <v>2018</v>
      </c>
      <c r="F36" s="139">
        <v>112027</v>
      </c>
      <c r="G36" s="36">
        <v>1</v>
      </c>
      <c r="H36" s="38">
        <v>1898</v>
      </c>
      <c r="I36" s="27">
        <f t="shared" si="3"/>
        <v>949</v>
      </c>
      <c r="J36" s="130">
        <f t="shared" si="4"/>
        <v>949</v>
      </c>
    </row>
    <row r="37" spans="2:10" ht="36">
      <c r="B37" s="26">
        <v>24</v>
      </c>
      <c r="C37" s="80" t="s">
        <v>254</v>
      </c>
      <c r="D37" s="36" t="s">
        <v>22</v>
      </c>
      <c r="E37" s="36">
        <v>2018</v>
      </c>
      <c r="F37" s="139">
        <v>112028</v>
      </c>
      <c r="G37" s="36">
        <v>1</v>
      </c>
      <c r="H37" s="38">
        <v>100.58</v>
      </c>
      <c r="I37" s="27">
        <f t="shared" si="3"/>
        <v>50.29</v>
      </c>
      <c r="J37" s="130">
        <f t="shared" si="4"/>
        <v>50.29</v>
      </c>
    </row>
    <row r="38" spans="2:10" ht="54">
      <c r="B38" s="26">
        <v>25</v>
      </c>
      <c r="C38" s="34" t="s">
        <v>38</v>
      </c>
      <c r="D38" s="26" t="s">
        <v>22</v>
      </c>
      <c r="E38" s="36">
        <v>2019</v>
      </c>
      <c r="F38" s="106">
        <v>112125</v>
      </c>
      <c r="G38" s="26">
        <v>1</v>
      </c>
      <c r="H38" s="27">
        <v>605</v>
      </c>
      <c r="I38" s="27">
        <f t="shared" si="3"/>
        <v>302.5</v>
      </c>
      <c r="J38" s="130">
        <f t="shared" si="4"/>
        <v>302.5</v>
      </c>
    </row>
    <row r="39" spans="2:10" ht="36">
      <c r="B39" s="26">
        <v>26</v>
      </c>
      <c r="C39" s="65" t="s">
        <v>40</v>
      </c>
      <c r="D39" s="36" t="s">
        <v>22</v>
      </c>
      <c r="E39" s="36">
        <v>2019</v>
      </c>
      <c r="F39" s="140">
        <v>112177</v>
      </c>
      <c r="G39" s="36">
        <v>1</v>
      </c>
      <c r="H39" s="44">
        <v>796.99</v>
      </c>
      <c r="I39" s="27">
        <f t="shared" si="3"/>
        <v>398.495</v>
      </c>
      <c r="J39" s="130">
        <f t="shared" si="4"/>
        <v>398.495</v>
      </c>
    </row>
    <row r="40" spans="2:10" ht="36">
      <c r="B40" s="26">
        <v>27</v>
      </c>
      <c r="C40" s="65" t="s">
        <v>242</v>
      </c>
      <c r="D40" s="36" t="s">
        <v>22</v>
      </c>
      <c r="E40" s="36">
        <v>2019</v>
      </c>
      <c r="F40" s="140">
        <v>112218</v>
      </c>
      <c r="G40" s="36">
        <v>1</v>
      </c>
      <c r="H40" s="44">
        <v>169.41</v>
      </c>
      <c r="I40" s="27">
        <f t="shared" si="3"/>
        <v>84.705</v>
      </c>
      <c r="J40" s="130">
        <f t="shared" si="4"/>
        <v>84.705</v>
      </c>
    </row>
    <row r="41" spans="2:10" ht="54">
      <c r="B41" s="26">
        <v>28</v>
      </c>
      <c r="C41" s="65" t="s">
        <v>122</v>
      </c>
      <c r="D41" s="36" t="s">
        <v>22</v>
      </c>
      <c r="E41" s="36">
        <v>2019</v>
      </c>
      <c r="F41" s="140">
        <v>112249</v>
      </c>
      <c r="G41" s="36">
        <v>1</v>
      </c>
      <c r="H41" s="44">
        <v>230</v>
      </c>
      <c r="I41" s="27">
        <f t="shared" si="3"/>
        <v>115</v>
      </c>
      <c r="J41" s="130">
        <f t="shared" si="4"/>
        <v>115</v>
      </c>
    </row>
    <row r="42" spans="2:10" ht="54">
      <c r="B42" s="26">
        <v>29</v>
      </c>
      <c r="C42" s="82" t="s">
        <v>121</v>
      </c>
      <c r="D42" s="74" t="s">
        <v>22</v>
      </c>
      <c r="E42" s="74">
        <v>2019</v>
      </c>
      <c r="F42" s="141">
        <v>112380</v>
      </c>
      <c r="G42" s="74">
        <v>1</v>
      </c>
      <c r="H42" s="77">
        <v>1085</v>
      </c>
      <c r="I42" s="137">
        <f t="shared" si="3"/>
        <v>542.5</v>
      </c>
      <c r="J42" s="138">
        <f t="shared" si="4"/>
        <v>542.5</v>
      </c>
    </row>
    <row r="43" spans="2:10" ht="18">
      <c r="B43" s="45"/>
      <c r="C43" s="122" t="s">
        <v>45</v>
      </c>
      <c r="D43" s="123" t="s">
        <v>9</v>
      </c>
      <c r="E43" s="123" t="s">
        <v>9</v>
      </c>
      <c r="F43" s="123" t="s">
        <v>9</v>
      </c>
      <c r="G43" s="124">
        <f>SUM(G14:G42)</f>
        <v>47</v>
      </c>
      <c r="H43" s="125">
        <f>SUM(H14:H42)</f>
        <v>8598.3684</v>
      </c>
      <c r="I43" s="220">
        <f>SUM(I14:I42)</f>
        <v>4299.1842</v>
      </c>
      <c r="J43" s="125">
        <f>SUM(J14:J42)</f>
        <v>4299.1842</v>
      </c>
    </row>
    <row r="44" spans="2:10" ht="18">
      <c r="B44" s="45"/>
      <c r="C44" s="253" t="s">
        <v>269</v>
      </c>
      <c r="D44" s="253"/>
      <c r="E44" s="254"/>
      <c r="F44" s="254"/>
      <c r="G44" s="254"/>
      <c r="H44" s="254"/>
      <c r="I44" s="254"/>
      <c r="J44" s="255"/>
    </row>
    <row r="45" spans="2:10" ht="18">
      <c r="B45" s="26">
        <v>1</v>
      </c>
      <c r="C45" s="26" t="s">
        <v>246</v>
      </c>
      <c r="D45" s="26" t="s">
        <v>22</v>
      </c>
      <c r="E45" s="61">
        <v>43451</v>
      </c>
      <c r="F45" s="36">
        <v>221</v>
      </c>
      <c r="G45" s="26">
        <v>1</v>
      </c>
      <c r="H45" s="44">
        <v>80</v>
      </c>
      <c r="I45" s="26"/>
      <c r="J45" s="26"/>
    </row>
    <row r="46" spans="2:10" ht="18">
      <c r="B46" s="60"/>
      <c r="C46" s="122" t="s">
        <v>58</v>
      </c>
      <c r="D46" s="123" t="s">
        <v>9</v>
      </c>
      <c r="E46" s="123" t="s">
        <v>9</v>
      </c>
      <c r="F46" s="123" t="s">
        <v>9</v>
      </c>
      <c r="G46" s="60">
        <f>SUM(G45:G45)</f>
        <v>1</v>
      </c>
      <c r="H46" s="131">
        <f>SUM(H45:H45)</f>
        <v>80</v>
      </c>
      <c r="I46" s="60"/>
      <c r="J46" s="60"/>
    </row>
    <row r="47" spans="2:10" ht="18">
      <c r="B47" s="146"/>
      <c r="C47" s="146" t="s">
        <v>79</v>
      </c>
      <c r="D47" s="146"/>
      <c r="E47" s="146"/>
      <c r="F47" s="146"/>
      <c r="G47" s="146">
        <f>G43+G46</f>
        <v>48</v>
      </c>
      <c r="H47" s="147">
        <f>H43+H46</f>
        <v>8678.3684</v>
      </c>
      <c r="I47" s="147">
        <f>I43+I46</f>
        <v>4299.1842</v>
      </c>
      <c r="J47" s="147">
        <f>J43+J46</f>
        <v>4299.1842</v>
      </c>
    </row>
    <row r="50" spans="2:10" ht="18">
      <c r="B50" s="185"/>
      <c r="C50" s="185" t="s">
        <v>277</v>
      </c>
      <c r="D50" s="185"/>
      <c r="E50" s="234" t="s">
        <v>279</v>
      </c>
      <c r="F50" s="225"/>
      <c r="G50" s="225"/>
      <c r="H50" s="225"/>
      <c r="I50" s="225"/>
      <c r="J50" s="225"/>
    </row>
    <row r="51" spans="5:10" ht="18">
      <c r="E51" s="185"/>
      <c r="F51" s="186"/>
      <c r="G51" s="229"/>
      <c r="H51" s="229"/>
      <c r="I51" s="229"/>
      <c r="J51" s="185"/>
    </row>
    <row r="52" spans="5:10" ht="18">
      <c r="E52" s="185"/>
      <c r="F52" s="185"/>
      <c r="G52" s="185"/>
      <c r="H52" s="185"/>
      <c r="I52" s="185"/>
      <c r="J52" s="185"/>
    </row>
    <row r="53" spans="5:10" ht="18">
      <c r="E53" s="225"/>
      <c r="F53" s="225"/>
      <c r="G53" s="225"/>
      <c r="H53" s="225"/>
      <c r="I53" s="225"/>
      <c r="J53" s="225"/>
    </row>
  </sheetData>
  <sheetProtection/>
  <mergeCells count="12">
    <mergeCell ref="E10:E11"/>
    <mergeCell ref="G10:J10"/>
    <mergeCell ref="E50:J50"/>
    <mergeCell ref="G51:I51"/>
    <mergeCell ref="E53:J53"/>
    <mergeCell ref="C44:J44"/>
    <mergeCell ref="B13:J13"/>
    <mergeCell ref="B7:J7"/>
    <mergeCell ref="B8:J8"/>
    <mergeCell ref="B10:B11"/>
    <mergeCell ref="C10:C11"/>
    <mergeCell ref="D10:D11"/>
  </mergeCells>
  <printOptions/>
  <pageMargins left="0.45" right="0.34" top="1" bottom="1" header="0.5" footer="0.5"/>
  <pageSetup fitToHeight="3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B8" sqref="B8:J8"/>
    </sheetView>
  </sheetViews>
  <sheetFormatPr defaultColWidth="9.00390625" defaultRowHeight="12.75"/>
  <cols>
    <col min="3" max="3" width="35.625" style="0" customWidth="1"/>
    <col min="4" max="4" width="9.625" style="0" customWidth="1"/>
    <col min="5" max="5" width="16.375" style="0" customWidth="1"/>
    <col min="6" max="6" width="21.125" style="0" customWidth="1"/>
    <col min="7" max="7" width="14.375" style="0" customWidth="1"/>
    <col min="8" max="8" width="16.125" style="0" customWidth="1"/>
    <col min="9" max="9" width="15.625" style="0" customWidth="1"/>
    <col min="10" max="10" width="17.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t="s">
        <v>275</v>
      </c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 t="s">
        <v>19</v>
      </c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7.25">
      <c r="A7" s="10"/>
      <c r="B7" s="235" t="s">
        <v>12</v>
      </c>
      <c r="C7" s="235"/>
      <c r="D7" s="235"/>
      <c r="E7" s="235"/>
      <c r="F7" s="235"/>
      <c r="G7" s="235"/>
      <c r="H7" s="235"/>
      <c r="I7" s="235"/>
      <c r="J7" s="235"/>
    </row>
    <row r="8" spans="1:10" ht="37.5" customHeight="1">
      <c r="A8" s="10"/>
      <c r="B8" s="236" t="s">
        <v>288</v>
      </c>
      <c r="C8" s="236"/>
      <c r="D8" s="236"/>
      <c r="E8" s="236"/>
      <c r="F8" s="236"/>
      <c r="G8" s="236"/>
      <c r="H8" s="236"/>
      <c r="I8" s="236"/>
      <c r="J8" s="236"/>
    </row>
    <row r="9" spans="1:10" ht="13.5" thickBot="1">
      <c r="A9" s="10"/>
      <c r="B9" s="11"/>
      <c r="C9" s="10"/>
      <c r="D9" s="10"/>
      <c r="E9" s="10"/>
      <c r="F9" s="10"/>
      <c r="G9" s="10"/>
      <c r="H9" s="10"/>
      <c r="I9" s="10"/>
      <c r="J9" t="s">
        <v>257</v>
      </c>
    </row>
    <row r="10" spans="1:10" ht="12.75">
      <c r="A10" s="10"/>
      <c r="B10" s="237" t="s">
        <v>0</v>
      </c>
      <c r="C10" s="239" t="s">
        <v>3</v>
      </c>
      <c r="D10" s="239" t="s">
        <v>10</v>
      </c>
      <c r="E10" s="239" t="s">
        <v>4</v>
      </c>
      <c r="F10" s="12" t="s">
        <v>1</v>
      </c>
      <c r="G10" s="241" t="s">
        <v>11</v>
      </c>
      <c r="H10" s="242"/>
      <c r="I10" s="242"/>
      <c r="J10" s="243"/>
    </row>
    <row r="11" spans="1:10" ht="135" thickBot="1">
      <c r="A11" s="10"/>
      <c r="B11" s="238"/>
      <c r="C11" s="240"/>
      <c r="D11" s="240"/>
      <c r="E11" s="240"/>
      <c r="F11" s="13" t="s">
        <v>5</v>
      </c>
      <c r="G11" s="14" t="s">
        <v>2</v>
      </c>
      <c r="H11" s="15" t="s">
        <v>6</v>
      </c>
      <c r="I11" s="16" t="s">
        <v>7</v>
      </c>
      <c r="J11" s="17" t="s">
        <v>8</v>
      </c>
    </row>
    <row r="12" spans="1:10" ht="13.5" thickBot="1">
      <c r="A12" s="10"/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0">
        <v>8</v>
      </c>
      <c r="J12" s="21">
        <v>9</v>
      </c>
    </row>
    <row r="13" spans="2:10" ht="18">
      <c r="B13" s="252" t="s">
        <v>268</v>
      </c>
      <c r="C13" s="253"/>
      <c r="D13" s="254"/>
      <c r="E13" s="254"/>
      <c r="F13" s="254"/>
      <c r="G13" s="254"/>
      <c r="H13" s="254"/>
      <c r="I13" s="254"/>
      <c r="J13" s="255"/>
    </row>
    <row r="14" spans="2:10" ht="54">
      <c r="B14" s="26">
        <v>1</v>
      </c>
      <c r="C14" s="51" t="s">
        <v>137</v>
      </c>
      <c r="D14" s="26" t="s">
        <v>22</v>
      </c>
      <c r="E14" s="26">
        <v>2014</v>
      </c>
      <c r="F14" s="67">
        <v>11270483</v>
      </c>
      <c r="G14" s="52">
        <v>1</v>
      </c>
      <c r="H14" s="51">
        <v>243.75</v>
      </c>
      <c r="I14" s="38">
        <f>H14/2</f>
        <v>121.875</v>
      </c>
      <c r="J14" s="40">
        <f aca="true" t="shared" si="0" ref="J14:J25">ROUND(H14*50%,2)</f>
        <v>121.88</v>
      </c>
    </row>
    <row r="15" spans="2:10" ht="18">
      <c r="B15" s="26">
        <v>2</v>
      </c>
      <c r="C15" s="51" t="s">
        <v>59</v>
      </c>
      <c r="D15" s="26" t="s">
        <v>22</v>
      </c>
      <c r="E15" s="26">
        <v>2018</v>
      </c>
      <c r="F15" s="67">
        <v>11270458</v>
      </c>
      <c r="G15" s="52">
        <v>1</v>
      </c>
      <c r="H15" s="53">
        <v>5</v>
      </c>
      <c r="I15" s="38">
        <f aca="true" t="shared" si="1" ref="I15:I39">H15/2</f>
        <v>2.5</v>
      </c>
      <c r="J15" s="40">
        <f t="shared" si="0"/>
        <v>2.5</v>
      </c>
    </row>
    <row r="16" spans="2:10" ht="18">
      <c r="B16" s="26">
        <v>3</v>
      </c>
      <c r="C16" s="51" t="s">
        <v>59</v>
      </c>
      <c r="D16" s="26" t="s">
        <v>22</v>
      </c>
      <c r="E16" s="26">
        <v>2018</v>
      </c>
      <c r="F16" s="51">
        <v>11270459</v>
      </c>
      <c r="G16" s="52">
        <v>1</v>
      </c>
      <c r="H16" s="53">
        <v>6</v>
      </c>
      <c r="I16" s="38">
        <f t="shared" si="1"/>
        <v>3</v>
      </c>
      <c r="J16" s="40">
        <f t="shared" si="0"/>
        <v>3</v>
      </c>
    </row>
    <row r="17" spans="2:10" ht="18">
      <c r="B17" s="26">
        <v>4</v>
      </c>
      <c r="C17" s="51" t="s">
        <v>27</v>
      </c>
      <c r="D17" s="26" t="s">
        <v>22</v>
      </c>
      <c r="E17" s="26">
        <v>2018</v>
      </c>
      <c r="F17" s="51">
        <v>11270460</v>
      </c>
      <c r="G17" s="52">
        <v>1</v>
      </c>
      <c r="H17" s="53">
        <v>20</v>
      </c>
      <c r="I17" s="38">
        <f t="shared" si="1"/>
        <v>10</v>
      </c>
      <c r="J17" s="40">
        <f t="shared" si="0"/>
        <v>10</v>
      </c>
    </row>
    <row r="18" spans="2:10" ht="18">
      <c r="B18" s="26">
        <v>5</v>
      </c>
      <c r="C18" s="51" t="s">
        <v>124</v>
      </c>
      <c r="D18" s="26" t="s">
        <v>22</v>
      </c>
      <c r="E18" s="26">
        <v>2018</v>
      </c>
      <c r="F18" s="51">
        <v>11270461</v>
      </c>
      <c r="G18" s="52">
        <v>1</v>
      </c>
      <c r="H18" s="53">
        <v>10</v>
      </c>
      <c r="I18" s="38">
        <f t="shared" si="1"/>
        <v>5</v>
      </c>
      <c r="J18" s="40">
        <f t="shared" si="0"/>
        <v>5</v>
      </c>
    </row>
    <row r="19" spans="2:10" ht="18">
      <c r="B19" s="26">
        <v>6</v>
      </c>
      <c r="C19" s="51" t="s">
        <v>87</v>
      </c>
      <c r="D19" s="26" t="s">
        <v>22</v>
      </c>
      <c r="E19" s="26">
        <v>2018</v>
      </c>
      <c r="F19" s="51">
        <v>11270462</v>
      </c>
      <c r="G19" s="52">
        <v>1</v>
      </c>
      <c r="H19" s="53">
        <v>5</v>
      </c>
      <c r="I19" s="38">
        <f t="shared" si="1"/>
        <v>2.5</v>
      </c>
      <c r="J19" s="40">
        <f t="shared" si="0"/>
        <v>2.5</v>
      </c>
    </row>
    <row r="20" spans="2:10" ht="18">
      <c r="B20" s="26">
        <v>7</v>
      </c>
      <c r="C20" s="51" t="s">
        <v>125</v>
      </c>
      <c r="D20" s="26" t="s">
        <v>22</v>
      </c>
      <c r="E20" s="26">
        <v>2018</v>
      </c>
      <c r="F20" s="51">
        <v>11270463</v>
      </c>
      <c r="G20" s="52">
        <v>1</v>
      </c>
      <c r="H20" s="53">
        <v>2</v>
      </c>
      <c r="I20" s="38">
        <f t="shared" si="1"/>
        <v>1</v>
      </c>
      <c r="J20" s="40">
        <f t="shared" si="0"/>
        <v>1</v>
      </c>
    </row>
    <row r="21" spans="2:10" ht="18">
      <c r="B21" s="26">
        <v>8</v>
      </c>
      <c r="C21" s="51" t="s">
        <v>61</v>
      </c>
      <c r="D21" s="26" t="s">
        <v>22</v>
      </c>
      <c r="E21" s="26">
        <v>2018</v>
      </c>
      <c r="F21" s="51">
        <v>11270464</v>
      </c>
      <c r="G21" s="52">
        <v>3</v>
      </c>
      <c r="H21" s="53">
        <v>48</v>
      </c>
      <c r="I21" s="38">
        <f t="shared" si="1"/>
        <v>24</v>
      </c>
      <c r="J21" s="40">
        <f t="shared" si="0"/>
        <v>24</v>
      </c>
    </row>
    <row r="22" spans="2:10" ht="18">
      <c r="B22" s="26">
        <v>9</v>
      </c>
      <c r="C22" s="51" t="s">
        <v>126</v>
      </c>
      <c r="D22" s="26" t="s">
        <v>22</v>
      </c>
      <c r="E22" s="26">
        <v>2018</v>
      </c>
      <c r="F22" s="51">
        <v>11270465</v>
      </c>
      <c r="G22" s="52">
        <v>1</v>
      </c>
      <c r="H22" s="53">
        <v>20</v>
      </c>
      <c r="I22" s="38">
        <f t="shared" si="1"/>
        <v>10</v>
      </c>
      <c r="J22" s="40">
        <f t="shared" si="0"/>
        <v>10</v>
      </c>
    </row>
    <row r="23" spans="2:10" ht="18">
      <c r="B23" s="26">
        <v>10</v>
      </c>
      <c r="C23" s="51" t="s">
        <v>92</v>
      </c>
      <c r="D23" s="26" t="s">
        <v>22</v>
      </c>
      <c r="E23" s="26">
        <v>2018</v>
      </c>
      <c r="F23" s="51">
        <v>11270466</v>
      </c>
      <c r="G23" s="52">
        <v>1</v>
      </c>
      <c r="H23" s="53">
        <v>23</v>
      </c>
      <c r="I23" s="38">
        <f t="shared" si="1"/>
        <v>11.5</v>
      </c>
      <c r="J23" s="40">
        <f t="shared" si="0"/>
        <v>11.5</v>
      </c>
    </row>
    <row r="24" spans="2:10" ht="19.5" customHeight="1">
      <c r="B24" s="26">
        <v>11</v>
      </c>
      <c r="C24" s="51" t="s">
        <v>97</v>
      </c>
      <c r="D24" s="26" t="s">
        <v>22</v>
      </c>
      <c r="E24" s="26">
        <v>2018</v>
      </c>
      <c r="F24" s="51">
        <v>11270467</v>
      </c>
      <c r="G24" s="52">
        <v>1</v>
      </c>
      <c r="H24" s="53">
        <v>10</v>
      </c>
      <c r="I24" s="38">
        <f t="shared" si="1"/>
        <v>5</v>
      </c>
      <c r="J24" s="40">
        <f t="shared" si="0"/>
        <v>5</v>
      </c>
    </row>
    <row r="25" spans="2:10" ht="21.75" customHeight="1">
      <c r="B25" s="26">
        <v>12</v>
      </c>
      <c r="C25" s="51" t="s">
        <v>127</v>
      </c>
      <c r="D25" s="26" t="s">
        <v>22</v>
      </c>
      <c r="E25" s="26">
        <v>2018</v>
      </c>
      <c r="F25" s="51">
        <v>11270468</v>
      </c>
      <c r="G25" s="52">
        <v>1</v>
      </c>
      <c r="H25" s="53">
        <v>1</v>
      </c>
      <c r="I25" s="38">
        <f t="shared" si="1"/>
        <v>0.5</v>
      </c>
      <c r="J25" s="40">
        <f t="shared" si="0"/>
        <v>0.5</v>
      </c>
    </row>
    <row r="26" spans="2:10" ht="24.75" customHeight="1">
      <c r="B26" s="26">
        <v>13</v>
      </c>
      <c r="C26" s="51" t="s">
        <v>128</v>
      </c>
      <c r="D26" s="26" t="s">
        <v>22</v>
      </c>
      <c r="E26" s="26">
        <v>2018</v>
      </c>
      <c r="F26" s="51">
        <v>11270469</v>
      </c>
      <c r="G26" s="52">
        <v>5</v>
      </c>
      <c r="H26" s="53">
        <v>10</v>
      </c>
      <c r="I26" s="38">
        <f t="shared" si="1"/>
        <v>5</v>
      </c>
      <c r="J26" s="27">
        <f aca="true" t="shared" si="2" ref="J26:J39">H26-I26</f>
        <v>5</v>
      </c>
    </row>
    <row r="27" spans="2:10" ht="27" customHeight="1">
      <c r="B27" s="26">
        <v>14</v>
      </c>
      <c r="C27" s="51" t="s">
        <v>141</v>
      </c>
      <c r="D27" s="26" t="s">
        <v>22</v>
      </c>
      <c r="E27" s="26">
        <v>2018</v>
      </c>
      <c r="F27" s="51">
        <v>11270470</v>
      </c>
      <c r="G27" s="52">
        <v>1</v>
      </c>
      <c r="H27" s="53">
        <v>7</v>
      </c>
      <c r="I27" s="38">
        <f t="shared" si="1"/>
        <v>3.5</v>
      </c>
      <c r="J27" s="27">
        <f t="shared" si="2"/>
        <v>3.5</v>
      </c>
    </row>
    <row r="28" spans="2:10" ht="34.5" customHeight="1">
      <c r="B28" s="26">
        <v>15</v>
      </c>
      <c r="C28" s="51" t="s">
        <v>140</v>
      </c>
      <c r="D28" s="26" t="s">
        <v>22</v>
      </c>
      <c r="E28" s="26">
        <v>2018</v>
      </c>
      <c r="F28" s="51">
        <v>11270471</v>
      </c>
      <c r="G28" s="52">
        <v>1</v>
      </c>
      <c r="H28" s="53">
        <v>94</v>
      </c>
      <c r="I28" s="38">
        <f t="shared" si="1"/>
        <v>47</v>
      </c>
      <c r="J28" s="27">
        <f t="shared" si="2"/>
        <v>47</v>
      </c>
    </row>
    <row r="29" spans="2:10" ht="25.5" customHeight="1">
      <c r="B29" s="26">
        <v>16</v>
      </c>
      <c r="C29" s="51" t="s">
        <v>139</v>
      </c>
      <c r="D29" s="26" t="s">
        <v>22</v>
      </c>
      <c r="E29" s="26">
        <v>2018</v>
      </c>
      <c r="F29" s="51">
        <v>11270472</v>
      </c>
      <c r="G29" s="52">
        <v>1</v>
      </c>
      <c r="H29" s="53">
        <v>25</v>
      </c>
      <c r="I29" s="38">
        <f t="shared" si="1"/>
        <v>12.5</v>
      </c>
      <c r="J29" s="27">
        <f t="shared" si="2"/>
        <v>12.5</v>
      </c>
    </row>
    <row r="30" spans="2:10" ht="27.75" customHeight="1">
      <c r="B30" s="26">
        <v>17</v>
      </c>
      <c r="C30" s="51" t="s">
        <v>129</v>
      </c>
      <c r="D30" s="26" t="s">
        <v>22</v>
      </c>
      <c r="E30" s="26">
        <v>2018</v>
      </c>
      <c r="F30" s="51">
        <v>11270473</v>
      </c>
      <c r="G30" s="52">
        <v>1</v>
      </c>
      <c r="H30" s="53">
        <v>5</v>
      </c>
      <c r="I30" s="38">
        <f t="shared" si="1"/>
        <v>2.5</v>
      </c>
      <c r="J30" s="27">
        <f t="shared" si="2"/>
        <v>2.5</v>
      </c>
    </row>
    <row r="31" spans="2:10" ht="31.5" customHeight="1">
      <c r="B31" s="26">
        <v>18</v>
      </c>
      <c r="C31" s="51" t="s">
        <v>130</v>
      </c>
      <c r="D31" s="26" t="s">
        <v>22</v>
      </c>
      <c r="E31" s="26">
        <v>2018</v>
      </c>
      <c r="F31" s="51">
        <v>11270474</v>
      </c>
      <c r="G31" s="52">
        <v>2</v>
      </c>
      <c r="H31" s="53">
        <v>4</v>
      </c>
      <c r="I31" s="38">
        <f t="shared" si="1"/>
        <v>2</v>
      </c>
      <c r="J31" s="27">
        <f t="shared" si="2"/>
        <v>2</v>
      </c>
    </row>
    <row r="32" spans="2:10" ht="31.5" customHeight="1">
      <c r="B32" s="26">
        <v>19</v>
      </c>
      <c r="C32" s="51" t="s">
        <v>131</v>
      </c>
      <c r="D32" s="26" t="s">
        <v>22</v>
      </c>
      <c r="E32" s="26">
        <v>2018</v>
      </c>
      <c r="F32" s="51">
        <v>11270475</v>
      </c>
      <c r="G32" s="52">
        <v>1</v>
      </c>
      <c r="H32" s="53">
        <v>16</v>
      </c>
      <c r="I32" s="38">
        <f t="shared" si="1"/>
        <v>8</v>
      </c>
      <c r="J32" s="27">
        <f t="shared" si="2"/>
        <v>8</v>
      </c>
    </row>
    <row r="33" spans="2:10" ht="28.5" customHeight="1">
      <c r="B33" s="26">
        <v>20</v>
      </c>
      <c r="C33" s="51" t="s">
        <v>132</v>
      </c>
      <c r="D33" s="26" t="s">
        <v>22</v>
      </c>
      <c r="E33" s="26">
        <v>2018</v>
      </c>
      <c r="F33" s="51">
        <v>11270476</v>
      </c>
      <c r="G33" s="52">
        <v>1</v>
      </c>
      <c r="H33" s="53">
        <v>52</v>
      </c>
      <c r="I33" s="38">
        <f t="shared" si="1"/>
        <v>26</v>
      </c>
      <c r="J33" s="27">
        <f t="shared" si="2"/>
        <v>26</v>
      </c>
    </row>
    <row r="34" spans="2:10" ht="33" customHeight="1">
      <c r="B34" s="26">
        <v>21</v>
      </c>
      <c r="C34" s="51" t="s">
        <v>138</v>
      </c>
      <c r="D34" s="26" t="s">
        <v>22</v>
      </c>
      <c r="E34" s="26">
        <v>2010</v>
      </c>
      <c r="F34" s="51">
        <v>11270477</v>
      </c>
      <c r="G34" s="52">
        <v>1</v>
      </c>
      <c r="H34" s="53">
        <v>30</v>
      </c>
      <c r="I34" s="38">
        <f t="shared" si="1"/>
        <v>15</v>
      </c>
      <c r="J34" s="27">
        <f t="shared" si="2"/>
        <v>15</v>
      </c>
    </row>
    <row r="35" spans="2:10" ht="31.5" customHeight="1">
      <c r="B35" s="26">
        <v>22</v>
      </c>
      <c r="C35" s="51" t="s">
        <v>133</v>
      </c>
      <c r="D35" s="26" t="s">
        <v>22</v>
      </c>
      <c r="E35" s="26">
        <v>2018</v>
      </c>
      <c r="F35" s="51">
        <v>11270478</v>
      </c>
      <c r="G35" s="52">
        <v>2</v>
      </c>
      <c r="H35" s="53">
        <v>90</v>
      </c>
      <c r="I35" s="38">
        <f t="shared" si="1"/>
        <v>45</v>
      </c>
      <c r="J35" s="27">
        <f t="shared" si="2"/>
        <v>45</v>
      </c>
    </row>
    <row r="36" spans="2:10" ht="27" customHeight="1">
      <c r="B36" s="36">
        <v>23</v>
      </c>
      <c r="C36" s="51" t="s">
        <v>134</v>
      </c>
      <c r="D36" s="26" t="s">
        <v>22</v>
      </c>
      <c r="E36" s="26">
        <v>1978</v>
      </c>
      <c r="F36" s="51">
        <v>11270479</v>
      </c>
      <c r="G36" s="52">
        <v>1</v>
      </c>
      <c r="H36" s="53">
        <v>289</v>
      </c>
      <c r="I36" s="38">
        <f t="shared" si="1"/>
        <v>144.5</v>
      </c>
      <c r="J36" s="27">
        <f t="shared" si="2"/>
        <v>144.5</v>
      </c>
    </row>
    <row r="37" spans="2:10" ht="25.5" customHeight="1">
      <c r="B37" s="36">
        <v>24</v>
      </c>
      <c r="C37" s="51" t="s">
        <v>135</v>
      </c>
      <c r="D37" s="26" t="s">
        <v>22</v>
      </c>
      <c r="E37" s="26">
        <v>2018</v>
      </c>
      <c r="F37" s="51">
        <v>11270480</v>
      </c>
      <c r="G37" s="52">
        <v>1</v>
      </c>
      <c r="H37" s="53">
        <v>20</v>
      </c>
      <c r="I37" s="38">
        <f t="shared" si="1"/>
        <v>10</v>
      </c>
      <c r="J37" s="54">
        <f t="shared" si="2"/>
        <v>10</v>
      </c>
    </row>
    <row r="38" spans="2:10" ht="32.25" customHeight="1">
      <c r="B38" s="36">
        <v>25</v>
      </c>
      <c r="C38" s="51" t="s">
        <v>136</v>
      </c>
      <c r="D38" s="26" t="s">
        <v>22</v>
      </c>
      <c r="E38" s="26">
        <v>2018</v>
      </c>
      <c r="F38" s="51">
        <v>11270481</v>
      </c>
      <c r="G38" s="52">
        <v>1</v>
      </c>
      <c r="H38" s="53">
        <v>48</v>
      </c>
      <c r="I38" s="38">
        <f t="shared" si="1"/>
        <v>24</v>
      </c>
      <c r="J38" s="27">
        <f t="shared" si="2"/>
        <v>24</v>
      </c>
    </row>
    <row r="39" spans="2:10" ht="35.25" customHeight="1">
      <c r="B39" s="26">
        <v>26</v>
      </c>
      <c r="C39" s="51" t="s">
        <v>30</v>
      </c>
      <c r="D39" s="26" t="s">
        <v>22</v>
      </c>
      <c r="E39" s="26">
        <v>2018</v>
      </c>
      <c r="F39" s="51">
        <v>11270482</v>
      </c>
      <c r="G39" s="52">
        <v>1</v>
      </c>
      <c r="H39" s="53">
        <v>800</v>
      </c>
      <c r="I39" s="38">
        <f t="shared" si="1"/>
        <v>400</v>
      </c>
      <c r="J39" s="27">
        <f t="shared" si="2"/>
        <v>400</v>
      </c>
    </row>
    <row r="40" spans="2:10" ht="18">
      <c r="B40" s="26">
        <v>27</v>
      </c>
      <c r="C40" s="76" t="s">
        <v>111</v>
      </c>
      <c r="D40" s="26" t="s">
        <v>22</v>
      </c>
      <c r="E40" s="26">
        <v>2018</v>
      </c>
      <c r="F40" s="43">
        <v>112032</v>
      </c>
      <c r="G40" s="33">
        <v>1</v>
      </c>
      <c r="H40" s="44">
        <v>1500</v>
      </c>
      <c r="I40" s="26">
        <f aca="true" t="shared" si="3" ref="I40:I47">H40/2</f>
        <v>750</v>
      </c>
      <c r="J40" s="27">
        <f aca="true" t="shared" si="4" ref="J40:J47">H40-I40</f>
        <v>750</v>
      </c>
    </row>
    <row r="41" spans="2:10" ht="108">
      <c r="B41" s="26">
        <v>28</v>
      </c>
      <c r="C41" s="65" t="s">
        <v>76</v>
      </c>
      <c r="D41" s="26" t="s">
        <v>22</v>
      </c>
      <c r="E41" s="62">
        <v>43600</v>
      </c>
      <c r="F41" s="69">
        <v>112060</v>
      </c>
      <c r="G41" s="52">
        <v>1</v>
      </c>
      <c r="H41" s="64">
        <v>549.98</v>
      </c>
      <c r="I41" s="53">
        <f t="shared" si="3"/>
        <v>274.99</v>
      </c>
      <c r="J41" s="53">
        <f t="shared" si="4"/>
        <v>274.99</v>
      </c>
    </row>
    <row r="42" spans="2:10" ht="54">
      <c r="B42" s="26">
        <v>29</v>
      </c>
      <c r="C42" s="34" t="s">
        <v>38</v>
      </c>
      <c r="D42" s="26" t="s">
        <v>22</v>
      </c>
      <c r="E42" s="36">
        <v>2019</v>
      </c>
      <c r="F42" s="68">
        <v>112125</v>
      </c>
      <c r="G42" s="26">
        <v>1</v>
      </c>
      <c r="H42" s="27">
        <v>605</v>
      </c>
      <c r="I42" s="27">
        <f t="shared" si="3"/>
        <v>302.5</v>
      </c>
      <c r="J42" s="27">
        <f t="shared" si="4"/>
        <v>302.5</v>
      </c>
    </row>
    <row r="43" spans="2:10" ht="36">
      <c r="B43" s="26">
        <v>30</v>
      </c>
      <c r="C43" s="65" t="s">
        <v>40</v>
      </c>
      <c r="D43" s="36" t="s">
        <v>22</v>
      </c>
      <c r="E43" s="36">
        <v>2019</v>
      </c>
      <c r="F43" s="65">
        <v>112178</v>
      </c>
      <c r="G43" s="36">
        <v>1</v>
      </c>
      <c r="H43" s="44">
        <v>796.99</v>
      </c>
      <c r="I43" s="27">
        <f t="shared" si="3"/>
        <v>398.495</v>
      </c>
      <c r="J43" s="27">
        <f t="shared" si="4"/>
        <v>398.495</v>
      </c>
    </row>
    <row r="44" spans="2:10" ht="31.5" customHeight="1">
      <c r="B44" s="26">
        <v>31</v>
      </c>
      <c r="C44" s="65" t="s">
        <v>75</v>
      </c>
      <c r="D44" s="36" t="s">
        <v>22</v>
      </c>
      <c r="E44" s="36">
        <v>2019</v>
      </c>
      <c r="F44" s="65">
        <v>112219</v>
      </c>
      <c r="G44" s="36">
        <v>1</v>
      </c>
      <c r="H44" s="44">
        <v>169.41</v>
      </c>
      <c r="I44" s="27">
        <f t="shared" si="3"/>
        <v>84.705</v>
      </c>
      <c r="J44" s="27">
        <f t="shared" si="4"/>
        <v>84.705</v>
      </c>
    </row>
    <row r="45" spans="2:10" ht="31.5" customHeight="1">
      <c r="B45" s="26">
        <v>32</v>
      </c>
      <c r="C45" s="37" t="s">
        <v>223</v>
      </c>
      <c r="D45" s="36" t="s">
        <v>22</v>
      </c>
      <c r="E45" s="36">
        <v>2018</v>
      </c>
      <c r="F45" s="139">
        <v>112016</v>
      </c>
      <c r="G45" s="36">
        <v>1</v>
      </c>
      <c r="H45" s="38">
        <v>1218</v>
      </c>
      <c r="I45" s="27">
        <f t="shared" si="3"/>
        <v>609</v>
      </c>
      <c r="J45" s="130">
        <f t="shared" si="4"/>
        <v>609</v>
      </c>
    </row>
    <row r="46" spans="2:10" ht="54">
      <c r="B46" s="26">
        <v>33</v>
      </c>
      <c r="C46" s="65" t="s">
        <v>122</v>
      </c>
      <c r="D46" s="36" t="s">
        <v>22</v>
      </c>
      <c r="E46" s="36">
        <v>2019</v>
      </c>
      <c r="F46" s="65">
        <v>112250</v>
      </c>
      <c r="G46" s="36">
        <v>1</v>
      </c>
      <c r="H46" s="44">
        <v>230</v>
      </c>
      <c r="I46" s="27">
        <f t="shared" si="3"/>
        <v>115</v>
      </c>
      <c r="J46" s="27">
        <f t="shared" si="4"/>
        <v>115</v>
      </c>
    </row>
    <row r="47" spans="2:10" ht="36" thickBot="1">
      <c r="B47" s="26">
        <v>34</v>
      </c>
      <c r="C47" s="34" t="s">
        <v>37</v>
      </c>
      <c r="D47" s="26" t="s">
        <v>22</v>
      </c>
      <c r="E47" s="61">
        <v>43829</v>
      </c>
      <c r="F47" s="70">
        <v>112326</v>
      </c>
      <c r="G47" s="52">
        <v>1</v>
      </c>
      <c r="H47" s="53">
        <v>189</v>
      </c>
      <c r="I47" s="27">
        <f t="shared" si="3"/>
        <v>94.5</v>
      </c>
      <c r="J47" s="27">
        <f t="shared" si="4"/>
        <v>94.5</v>
      </c>
    </row>
    <row r="48" spans="2:10" ht="18">
      <c r="B48" s="45"/>
      <c r="C48" s="46" t="s">
        <v>45</v>
      </c>
      <c r="D48" s="47" t="s">
        <v>9</v>
      </c>
      <c r="E48" s="48" t="s">
        <v>9</v>
      </c>
      <c r="F48" s="48" t="s">
        <v>9</v>
      </c>
      <c r="G48" s="49">
        <f>SUM(G14:G47)</f>
        <v>42</v>
      </c>
      <c r="H48" s="49">
        <f>SUM(H14:H47)</f>
        <v>7142.129999999999</v>
      </c>
      <c r="I48" s="49">
        <f>SUM(I14:I47)</f>
        <v>3571.0649999999996</v>
      </c>
      <c r="J48" s="49">
        <f>SUM(J14:J47)</f>
        <v>3571.0699999999997</v>
      </c>
    </row>
    <row r="49" spans="2:10" ht="18">
      <c r="B49" s="24"/>
      <c r="C49" s="253" t="s">
        <v>269</v>
      </c>
      <c r="D49" s="253"/>
      <c r="E49" s="254"/>
      <c r="F49" s="254"/>
      <c r="G49" s="254"/>
      <c r="H49" s="254"/>
      <c r="I49" s="254"/>
      <c r="J49" s="255"/>
    </row>
    <row r="50" spans="2:10" ht="18">
      <c r="B50" s="26">
        <v>1</v>
      </c>
      <c r="C50" s="25" t="s">
        <v>246</v>
      </c>
      <c r="D50" s="26" t="s">
        <v>22</v>
      </c>
      <c r="E50" s="61">
        <v>43451</v>
      </c>
      <c r="F50" s="43">
        <v>221</v>
      </c>
      <c r="G50" s="25">
        <v>1</v>
      </c>
      <c r="H50" s="44">
        <v>80</v>
      </c>
      <c r="I50" s="73">
        <v>0</v>
      </c>
      <c r="J50" s="73">
        <v>0</v>
      </c>
    </row>
    <row r="51" spans="2:10" ht="18">
      <c r="B51" s="24"/>
      <c r="C51" s="122" t="s">
        <v>58</v>
      </c>
      <c r="D51" s="123" t="s">
        <v>9</v>
      </c>
      <c r="E51" s="123" t="s">
        <v>9</v>
      </c>
      <c r="F51" s="123" t="s">
        <v>9</v>
      </c>
      <c r="G51" s="124">
        <f>SUM(G50)</f>
        <v>1</v>
      </c>
      <c r="H51" s="125">
        <f>SUM(H50)</f>
        <v>80</v>
      </c>
      <c r="I51" s="125">
        <f>SUM(I50)</f>
        <v>0</v>
      </c>
      <c r="J51" s="125">
        <f>SUM(J50)</f>
        <v>0</v>
      </c>
    </row>
    <row r="52" spans="2:10" ht="18">
      <c r="B52" s="60"/>
      <c r="C52" s="200" t="s">
        <v>270</v>
      </c>
      <c r="D52" s="123" t="s">
        <v>9</v>
      </c>
      <c r="E52" s="123" t="s">
        <v>9</v>
      </c>
      <c r="F52" s="123" t="s">
        <v>9</v>
      </c>
      <c r="G52" s="200">
        <f>G48+G51</f>
        <v>43</v>
      </c>
      <c r="H52" s="201">
        <f>H48+H51</f>
        <v>7222.129999999999</v>
      </c>
      <c r="I52" s="201">
        <f>I48+I51</f>
        <v>3571.0649999999996</v>
      </c>
      <c r="J52" s="201">
        <f>J48+J51</f>
        <v>3571.0699999999997</v>
      </c>
    </row>
    <row r="56" spans="1:11" ht="18">
      <c r="A56" s="185"/>
      <c r="B56" s="185"/>
      <c r="C56" s="185" t="s">
        <v>277</v>
      </c>
      <c r="D56" s="185"/>
      <c r="E56" s="234" t="s">
        <v>279</v>
      </c>
      <c r="F56" s="225"/>
      <c r="G56" s="225"/>
      <c r="H56" s="225"/>
      <c r="I56" s="225"/>
      <c r="J56" s="225"/>
      <c r="K56" s="185"/>
    </row>
    <row r="57" spans="5:10" ht="18">
      <c r="E57" s="185"/>
      <c r="F57" s="186"/>
      <c r="G57" s="229"/>
      <c r="H57" s="229"/>
      <c r="I57" s="229"/>
      <c r="J57" s="185"/>
    </row>
    <row r="58" spans="5:10" ht="18">
      <c r="E58" s="185"/>
      <c r="F58" s="185"/>
      <c r="G58" s="185"/>
      <c r="H58" s="185"/>
      <c r="I58" s="185"/>
      <c r="J58" s="185"/>
    </row>
    <row r="59" spans="5:10" ht="18">
      <c r="E59" s="225"/>
      <c r="F59" s="225"/>
      <c r="G59" s="225"/>
      <c r="H59" s="225"/>
      <c r="I59" s="225"/>
      <c r="J59" s="225"/>
    </row>
  </sheetData>
  <sheetProtection/>
  <mergeCells count="12">
    <mergeCell ref="E10:E11"/>
    <mergeCell ref="G10:J10"/>
    <mergeCell ref="E56:J56"/>
    <mergeCell ref="G57:I57"/>
    <mergeCell ref="E59:J59"/>
    <mergeCell ref="C49:J49"/>
    <mergeCell ref="B13:J13"/>
    <mergeCell ref="B7:J7"/>
    <mergeCell ref="B8:J8"/>
    <mergeCell ref="B10:B11"/>
    <mergeCell ref="C10:C11"/>
    <mergeCell ref="D10:D11"/>
  </mergeCells>
  <printOptions/>
  <pageMargins left="0.45" right="0.34" top="1" bottom="1" header="0.5" footer="0.5"/>
  <pageSetup fitToHeight="3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zoomScalePageLayoutView="0" workbookViewId="0" topLeftCell="A1">
      <selection activeCell="B8" sqref="B8:J8"/>
    </sheetView>
  </sheetViews>
  <sheetFormatPr defaultColWidth="9.00390625" defaultRowHeight="12.75"/>
  <cols>
    <col min="3" max="3" width="35.625" style="0" customWidth="1"/>
    <col min="4" max="4" width="9.625" style="0" customWidth="1"/>
    <col min="5" max="5" width="16.375" style="0" customWidth="1"/>
    <col min="6" max="6" width="21.125" style="0" customWidth="1"/>
    <col min="7" max="7" width="14.375" style="0" customWidth="1"/>
    <col min="8" max="8" width="16.125" style="0" customWidth="1"/>
    <col min="9" max="9" width="15.625" style="0" customWidth="1"/>
    <col min="10" max="10" width="17.37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t="s">
        <v>276</v>
      </c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 t="s">
        <v>19</v>
      </c>
      <c r="H3" s="10"/>
      <c r="I3" s="10"/>
      <c r="J3" s="10"/>
    </row>
    <row r="4" spans="1:10" ht="12.75">
      <c r="A4" s="10"/>
      <c r="B4" s="10"/>
      <c r="C4" s="10"/>
      <c r="D4" s="10"/>
      <c r="E4" s="10"/>
      <c r="F4" s="10"/>
      <c r="G4" s="10" t="s">
        <v>20</v>
      </c>
      <c r="H4" s="10"/>
      <c r="I4" s="10"/>
      <c r="J4" s="10"/>
    </row>
    <row r="5" spans="1:10" ht="12.7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7.25">
      <c r="A7" s="10"/>
      <c r="B7" s="235" t="s">
        <v>12</v>
      </c>
      <c r="C7" s="235"/>
      <c r="D7" s="235"/>
      <c r="E7" s="235"/>
      <c r="F7" s="235"/>
      <c r="G7" s="235"/>
      <c r="H7" s="235"/>
      <c r="I7" s="235"/>
      <c r="J7" s="235"/>
    </row>
    <row r="8" spans="1:10" ht="33" customHeight="1">
      <c r="A8" s="10"/>
      <c r="B8" s="236" t="s">
        <v>289</v>
      </c>
      <c r="C8" s="236"/>
      <c r="D8" s="236"/>
      <c r="E8" s="236"/>
      <c r="F8" s="236"/>
      <c r="G8" s="236"/>
      <c r="H8" s="236"/>
      <c r="I8" s="236"/>
      <c r="J8" s="236"/>
    </row>
    <row r="9" spans="1:10" ht="13.5" thickBot="1">
      <c r="A9" s="10"/>
      <c r="B9" s="11"/>
      <c r="C9" s="10"/>
      <c r="D9" s="10"/>
      <c r="E9" s="10"/>
      <c r="F9" s="10"/>
      <c r="G9" s="10"/>
      <c r="H9" s="10"/>
      <c r="I9" s="10"/>
      <c r="J9" t="s">
        <v>210</v>
      </c>
    </row>
    <row r="10" spans="1:10" ht="12.75">
      <c r="A10" s="10"/>
      <c r="B10" s="237" t="s">
        <v>0</v>
      </c>
      <c r="C10" s="239" t="s">
        <v>3</v>
      </c>
      <c r="D10" s="239" t="s">
        <v>10</v>
      </c>
      <c r="E10" s="239" t="s">
        <v>4</v>
      </c>
      <c r="F10" s="12" t="s">
        <v>1</v>
      </c>
      <c r="G10" s="241" t="s">
        <v>11</v>
      </c>
      <c r="H10" s="242"/>
      <c r="I10" s="242"/>
      <c r="J10" s="243"/>
    </row>
    <row r="11" spans="1:10" ht="135" thickBot="1">
      <c r="A11" s="10"/>
      <c r="B11" s="238"/>
      <c r="C11" s="240"/>
      <c r="D11" s="240"/>
      <c r="E11" s="240"/>
      <c r="F11" s="13" t="s">
        <v>5</v>
      </c>
      <c r="G11" s="14" t="s">
        <v>2</v>
      </c>
      <c r="H11" s="15" t="s">
        <v>6</v>
      </c>
      <c r="I11" s="16" t="s">
        <v>7</v>
      </c>
      <c r="J11" s="17" t="s">
        <v>8</v>
      </c>
    </row>
    <row r="12" spans="1:10" ht="13.5" thickBot="1">
      <c r="A12" s="10"/>
      <c r="B12" s="18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20">
        <v>8</v>
      </c>
      <c r="J12" s="21">
        <v>9</v>
      </c>
    </row>
    <row r="13" spans="1:10" ht="17.25">
      <c r="A13" s="10"/>
      <c r="B13" s="256" t="s">
        <v>265</v>
      </c>
      <c r="C13" s="257"/>
      <c r="D13" s="262"/>
      <c r="E13" s="262"/>
      <c r="F13" s="262"/>
      <c r="G13" s="262"/>
      <c r="H13" s="262"/>
      <c r="I13" s="262"/>
      <c r="J13" s="263"/>
    </row>
    <row r="14" spans="1:10" ht="36">
      <c r="A14" s="10"/>
      <c r="B14" s="97">
        <v>1</v>
      </c>
      <c r="C14" s="81" t="s">
        <v>142</v>
      </c>
      <c r="D14" s="89" t="s">
        <v>22</v>
      </c>
      <c r="E14" s="88"/>
      <c r="F14" s="202">
        <v>101450001</v>
      </c>
      <c r="G14" s="88">
        <v>1</v>
      </c>
      <c r="H14" s="85">
        <v>1636</v>
      </c>
      <c r="I14" s="132">
        <f aca="true" t="shared" si="0" ref="I14:I30">H14</f>
        <v>1636</v>
      </c>
      <c r="J14" s="132">
        <f aca="true" t="shared" si="1" ref="J14:J30">H14-I14</f>
        <v>0</v>
      </c>
    </row>
    <row r="15" spans="1:10" ht="18">
      <c r="A15" s="10"/>
      <c r="B15" s="97">
        <v>2</v>
      </c>
      <c r="C15" s="36" t="s">
        <v>143</v>
      </c>
      <c r="D15" s="89" t="s">
        <v>22</v>
      </c>
      <c r="E15" s="203">
        <v>39141</v>
      </c>
      <c r="F15" s="202">
        <v>101470034</v>
      </c>
      <c r="G15" s="88">
        <v>1</v>
      </c>
      <c r="H15" s="85">
        <v>1665</v>
      </c>
      <c r="I15" s="132">
        <f t="shared" si="0"/>
        <v>1665</v>
      </c>
      <c r="J15" s="132">
        <f t="shared" si="1"/>
        <v>0</v>
      </c>
    </row>
    <row r="16" spans="1:10" ht="54">
      <c r="A16" s="10"/>
      <c r="B16" s="97">
        <v>3</v>
      </c>
      <c r="C16" s="81" t="s">
        <v>144</v>
      </c>
      <c r="D16" s="89" t="s">
        <v>22</v>
      </c>
      <c r="E16" s="203">
        <v>39141</v>
      </c>
      <c r="F16" s="202">
        <v>101470431</v>
      </c>
      <c r="G16" s="88">
        <v>1</v>
      </c>
      <c r="H16" s="85">
        <v>1801</v>
      </c>
      <c r="I16" s="132">
        <f t="shared" si="0"/>
        <v>1801</v>
      </c>
      <c r="J16" s="132">
        <f t="shared" si="1"/>
        <v>0</v>
      </c>
    </row>
    <row r="17" spans="1:10" ht="36">
      <c r="A17" s="10"/>
      <c r="B17" s="97">
        <v>4</v>
      </c>
      <c r="C17" s="81" t="s">
        <v>145</v>
      </c>
      <c r="D17" s="89" t="s">
        <v>22</v>
      </c>
      <c r="E17" s="203">
        <v>39141</v>
      </c>
      <c r="F17" s="202">
        <v>101470430</v>
      </c>
      <c r="G17" s="88">
        <v>1</v>
      </c>
      <c r="H17" s="85">
        <v>1878</v>
      </c>
      <c r="I17" s="132">
        <f t="shared" si="0"/>
        <v>1878</v>
      </c>
      <c r="J17" s="132">
        <f t="shared" si="1"/>
        <v>0</v>
      </c>
    </row>
    <row r="18" spans="1:10" ht="18">
      <c r="A18" s="10"/>
      <c r="B18" s="97">
        <v>5</v>
      </c>
      <c r="C18" s="36" t="s">
        <v>146</v>
      </c>
      <c r="D18" s="89" t="s">
        <v>22</v>
      </c>
      <c r="E18" s="88"/>
      <c r="F18" s="202">
        <v>101490014</v>
      </c>
      <c r="G18" s="88">
        <v>1</v>
      </c>
      <c r="H18" s="85">
        <v>2200</v>
      </c>
      <c r="I18" s="132">
        <f t="shared" si="0"/>
        <v>2200</v>
      </c>
      <c r="J18" s="132">
        <f t="shared" si="1"/>
        <v>0</v>
      </c>
    </row>
    <row r="19" spans="1:10" ht="18">
      <c r="A19" s="10"/>
      <c r="B19" s="97">
        <v>6</v>
      </c>
      <c r="C19" s="36" t="s">
        <v>147</v>
      </c>
      <c r="D19" s="89" t="s">
        <v>22</v>
      </c>
      <c r="E19" s="203">
        <v>39141</v>
      </c>
      <c r="F19" s="202">
        <v>101470039</v>
      </c>
      <c r="G19" s="88">
        <v>1</v>
      </c>
      <c r="H19" s="85">
        <v>2528</v>
      </c>
      <c r="I19" s="132">
        <f t="shared" si="0"/>
        <v>2528</v>
      </c>
      <c r="J19" s="132">
        <f t="shared" si="1"/>
        <v>0</v>
      </c>
    </row>
    <row r="20" spans="1:10" ht="36">
      <c r="A20" s="10"/>
      <c r="B20" s="97">
        <v>7</v>
      </c>
      <c r="C20" s="81" t="s">
        <v>148</v>
      </c>
      <c r="D20" s="89" t="s">
        <v>22</v>
      </c>
      <c r="E20" s="203">
        <v>39141</v>
      </c>
      <c r="F20" s="202">
        <v>101470041</v>
      </c>
      <c r="G20" s="88">
        <v>1</v>
      </c>
      <c r="H20" s="85">
        <v>3332</v>
      </c>
      <c r="I20" s="132">
        <f t="shared" si="0"/>
        <v>3332</v>
      </c>
      <c r="J20" s="132">
        <f t="shared" si="1"/>
        <v>0</v>
      </c>
    </row>
    <row r="21" spans="1:10" ht="18">
      <c r="A21" s="10"/>
      <c r="B21" s="97">
        <v>8</v>
      </c>
      <c r="C21" s="36" t="s">
        <v>30</v>
      </c>
      <c r="D21" s="89" t="s">
        <v>22</v>
      </c>
      <c r="E21" s="203">
        <v>39219</v>
      </c>
      <c r="F21" s="202">
        <v>101470055</v>
      </c>
      <c r="G21" s="88">
        <v>1</v>
      </c>
      <c r="H21" s="85">
        <v>3378</v>
      </c>
      <c r="I21" s="132">
        <f t="shared" si="0"/>
        <v>3378</v>
      </c>
      <c r="J21" s="132">
        <f t="shared" si="1"/>
        <v>0</v>
      </c>
    </row>
    <row r="22" spans="1:10" ht="36">
      <c r="A22" s="10"/>
      <c r="B22" s="97">
        <v>9</v>
      </c>
      <c r="C22" s="81" t="s">
        <v>149</v>
      </c>
      <c r="D22" s="89" t="s">
        <v>22</v>
      </c>
      <c r="E22" s="203">
        <v>39141</v>
      </c>
      <c r="F22" s="202">
        <v>101470036</v>
      </c>
      <c r="G22" s="88">
        <v>1</v>
      </c>
      <c r="H22" s="85">
        <v>3603</v>
      </c>
      <c r="I22" s="132">
        <f t="shared" si="0"/>
        <v>3603</v>
      </c>
      <c r="J22" s="132">
        <f t="shared" si="1"/>
        <v>0</v>
      </c>
    </row>
    <row r="23" spans="1:10" ht="36">
      <c r="A23" s="10"/>
      <c r="B23" s="97">
        <v>10</v>
      </c>
      <c r="C23" s="81" t="s">
        <v>150</v>
      </c>
      <c r="D23" s="89" t="s">
        <v>22</v>
      </c>
      <c r="E23" s="203">
        <v>39141</v>
      </c>
      <c r="F23" s="202">
        <v>101470017</v>
      </c>
      <c r="G23" s="88">
        <v>1</v>
      </c>
      <c r="H23" s="85">
        <v>3603</v>
      </c>
      <c r="I23" s="132">
        <f t="shared" si="0"/>
        <v>3603</v>
      </c>
      <c r="J23" s="132">
        <f t="shared" si="1"/>
        <v>0</v>
      </c>
    </row>
    <row r="24" spans="1:10" ht="36">
      <c r="A24" s="10"/>
      <c r="B24" s="97">
        <v>11</v>
      </c>
      <c r="C24" s="81" t="s">
        <v>151</v>
      </c>
      <c r="D24" s="89" t="s">
        <v>22</v>
      </c>
      <c r="E24" s="203">
        <v>39141</v>
      </c>
      <c r="F24" s="202">
        <v>101470029</v>
      </c>
      <c r="G24" s="88">
        <v>1</v>
      </c>
      <c r="H24" s="85">
        <v>3714</v>
      </c>
      <c r="I24" s="132">
        <f t="shared" si="0"/>
        <v>3714</v>
      </c>
      <c r="J24" s="132">
        <f t="shared" si="1"/>
        <v>0</v>
      </c>
    </row>
    <row r="25" spans="1:10" ht="18">
      <c r="A25" s="10"/>
      <c r="B25" s="97">
        <v>12</v>
      </c>
      <c r="C25" s="36" t="s">
        <v>152</v>
      </c>
      <c r="D25" s="89" t="s">
        <v>22</v>
      </c>
      <c r="E25" s="203">
        <v>39141</v>
      </c>
      <c r="F25" s="202">
        <v>101470426</v>
      </c>
      <c r="G25" s="88">
        <v>1</v>
      </c>
      <c r="H25" s="85">
        <v>4391</v>
      </c>
      <c r="I25" s="132">
        <f t="shared" si="0"/>
        <v>4391</v>
      </c>
      <c r="J25" s="132">
        <f t="shared" si="1"/>
        <v>0</v>
      </c>
    </row>
    <row r="26" spans="1:10" ht="54">
      <c r="A26" s="10"/>
      <c r="B26" s="97">
        <v>13</v>
      </c>
      <c r="C26" s="81" t="s">
        <v>153</v>
      </c>
      <c r="D26" s="89" t="s">
        <v>22</v>
      </c>
      <c r="E26" s="203">
        <v>39141</v>
      </c>
      <c r="F26" s="202">
        <v>101470492</v>
      </c>
      <c r="G26" s="88">
        <v>1</v>
      </c>
      <c r="H26" s="85">
        <v>4492</v>
      </c>
      <c r="I26" s="132">
        <f t="shared" si="0"/>
        <v>4492</v>
      </c>
      <c r="J26" s="132">
        <f t="shared" si="1"/>
        <v>0</v>
      </c>
    </row>
    <row r="27" spans="1:10" ht="18">
      <c r="A27" s="10"/>
      <c r="B27" s="97">
        <v>14</v>
      </c>
      <c r="C27" s="83" t="s">
        <v>154</v>
      </c>
      <c r="D27" s="89" t="s">
        <v>22</v>
      </c>
      <c r="E27" s="203">
        <v>39141</v>
      </c>
      <c r="F27" s="202">
        <v>101450015</v>
      </c>
      <c r="G27" s="88">
        <v>1</v>
      </c>
      <c r="H27" s="86">
        <v>4940</v>
      </c>
      <c r="I27" s="132">
        <v>4569.62</v>
      </c>
      <c r="J27" s="132">
        <f t="shared" si="1"/>
        <v>370.3800000000001</v>
      </c>
    </row>
    <row r="28" spans="1:10" ht="36">
      <c r="A28" s="10"/>
      <c r="B28" s="97">
        <v>15</v>
      </c>
      <c r="C28" s="84" t="s">
        <v>155</v>
      </c>
      <c r="D28" s="89" t="s">
        <v>22</v>
      </c>
      <c r="E28" s="203">
        <v>39141</v>
      </c>
      <c r="F28" s="202">
        <v>101470042</v>
      </c>
      <c r="G28" s="88">
        <v>1</v>
      </c>
      <c r="H28" s="86">
        <v>5170</v>
      </c>
      <c r="I28" s="132">
        <f t="shared" si="0"/>
        <v>5170</v>
      </c>
      <c r="J28" s="132">
        <f t="shared" si="1"/>
        <v>0</v>
      </c>
    </row>
    <row r="29" spans="1:10" ht="36">
      <c r="A29" s="10"/>
      <c r="B29" s="97">
        <v>16</v>
      </c>
      <c r="C29" s="84" t="s">
        <v>156</v>
      </c>
      <c r="D29" s="89" t="s">
        <v>22</v>
      </c>
      <c r="E29" s="203">
        <v>39141</v>
      </c>
      <c r="F29" s="119">
        <v>101470043</v>
      </c>
      <c r="G29" s="88">
        <v>1</v>
      </c>
      <c r="H29" s="86">
        <v>7656</v>
      </c>
      <c r="I29" s="132">
        <f t="shared" si="0"/>
        <v>7656</v>
      </c>
      <c r="J29" s="132">
        <f t="shared" si="1"/>
        <v>0</v>
      </c>
    </row>
    <row r="30" spans="1:10" ht="36">
      <c r="A30" s="10"/>
      <c r="B30" s="97">
        <v>17</v>
      </c>
      <c r="C30" s="91" t="s">
        <v>157</v>
      </c>
      <c r="D30" s="213" t="s">
        <v>22</v>
      </c>
      <c r="E30" s="204">
        <v>39141</v>
      </c>
      <c r="F30" s="205">
        <v>101470031</v>
      </c>
      <c r="G30" s="206">
        <v>1</v>
      </c>
      <c r="H30" s="92">
        <v>8687</v>
      </c>
      <c r="I30" s="132">
        <f t="shared" si="0"/>
        <v>8687</v>
      </c>
      <c r="J30" s="132">
        <f t="shared" si="1"/>
        <v>0</v>
      </c>
    </row>
    <row r="31" spans="1:10" ht="36">
      <c r="A31" s="10"/>
      <c r="B31" s="97">
        <v>18</v>
      </c>
      <c r="C31" s="87" t="s">
        <v>158</v>
      </c>
      <c r="D31" s="89" t="s">
        <v>22</v>
      </c>
      <c r="E31" s="89">
        <v>2019</v>
      </c>
      <c r="F31" s="94">
        <v>10490014</v>
      </c>
      <c r="G31" s="88">
        <v>1</v>
      </c>
      <c r="H31" s="90">
        <v>14731.788</v>
      </c>
      <c r="I31" s="105">
        <v>3805.87</v>
      </c>
      <c r="J31" s="132">
        <f>H31-I31</f>
        <v>10925.918000000001</v>
      </c>
    </row>
    <row r="32" spans="1:10" ht="36">
      <c r="A32" s="10"/>
      <c r="B32" s="97">
        <v>19</v>
      </c>
      <c r="C32" s="87" t="s">
        <v>193</v>
      </c>
      <c r="D32" s="89" t="s">
        <v>22</v>
      </c>
      <c r="E32" s="89">
        <v>2019</v>
      </c>
      <c r="F32" s="113">
        <v>10470690</v>
      </c>
      <c r="G32" s="88">
        <v>1</v>
      </c>
      <c r="H32" s="90">
        <v>17806</v>
      </c>
      <c r="I32" s="105">
        <v>4599.78</v>
      </c>
      <c r="J32" s="132">
        <f>H32-I32</f>
        <v>13206.220000000001</v>
      </c>
    </row>
    <row r="33" spans="1:10" ht="18" thickBot="1">
      <c r="A33" s="10"/>
      <c r="B33" s="216"/>
      <c r="C33" s="207" t="s">
        <v>34</v>
      </c>
      <c r="D33" s="208" t="s">
        <v>9</v>
      </c>
      <c r="E33" s="209" t="s">
        <v>9</v>
      </c>
      <c r="F33" s="209" t="s">
        <v>9</v>
      </c>
      <c r="G33" s="217">
        <f>SUM(G14:G32)</f>
        <v>19</v>
      </c>
      <c r="H33" s="218">
        <f>SUM(H14:H32)</f>
        <v>97211.788</v>
      </c>
      <c r="I33" s="218">
        <f>SUM(I14:I32)</f>
        <v>72709.27</v>
      </c>
      <c r="J33" s="218">
        <f>SUM(J14:J32)</f>
        <v>24502.518000000004</v>
      </c>
    </row>
    <row r="34" spans="1:10" ht="17.25">
      <c r="A34" s="10"/>
      <c r="B34" s="252" t="s">
        <v>267</v>
      </c>
      <c r="C34" s="253"/>
      <c r="D34" s="260"/>
      <c r="E34" s="260"/>
      <c r="F34" s="260"/>
      <c r="G34" s="260"/>
      <c r="H34" s="260"/>
      <c r="I34" s="260"/>
      <c r="J34" s="261"/>
    </row>
    <row r="35" spans="1:10" ht="18">
      <c r="A35" s="10"/>
      <c r="B35" s="97">
        <v>1</v>
      </c>
      <c r="C35" s="93" t="s">
        <v>159</v>
      </c>
      <c r="D35" s="89" t="s">
        <v>22</v>
      </c>
      <c r="E35" s="89">
        <v>2018</v>
      </c>
      <c r="F35" s="66">
        <v>101630029</v>
      </c>
      <c r="G35" s="94">
        <v>1</v>
      </c>
      <c r="H35" s="95">
        <v>430</v>
      </c>
      <c r="I35" s="96">
        <f aca="true" t="shared" si="2" ref="I35:I40">H35</f>
        <v>430</v>
      </c>
      <c r="J35" s="214">
        <v>0</v>
      </c>
    </row>
    <row r="36" spans="1:10" ht="18">
      <c r="A36" s="10"/>
      <c r="B36" s="97">
        <v>2</v>
      </c>
      <c r="C36" s="93" t="s">
        <v>160</v>
      </c>
      <c r="D36" s="89" t="s">
        <v>22</v>
      </c>
      <c r="E36" s="89">
        <v>2018</v>
      </c>
      <c r="F36" s="66">
        <v>101630042</v>
      </c>
      <c r="G36" s="94">
        <v>1</v>
      </c>
      <c r="H36" s="95">
        <v>458</v>
      </c>
      <c r="I36" s="96">
        <f t="shared" si="2"/>
        <v>458</v>
      </c>
      <c r="J36" s="214">
        <v>0</v>
      </c>
    </row>
    <row r="37" spans="1:10" ht="18">
      <c r="A37" s="10"/>
      <c r="B37" s="97">
        <v>3</v>
      </c>
      <c r="C37" s="93" t="s">
        <v>160</v>
      </c>
      <c r="D37" s="89" t="s">
        <v>22</v>
      </c>
      <c r="E37" s="89">
        <v>2018</v>
      </c>
      <c r="F37" s="66">
        <v>101630043</v>
      </c>
      <c r="G37" s="94">
        <v>1</v>
      </c>
      <c r="H37" s="95">
        <v>458</v>
      </c>
      <c r="I37" s="96">
        <f t="shared" si="2"/>
        <v>458</v>
      </c>
      <c r="J37" s="214">
        <v>0</v>
      </c>
    </row>
    <row r="38" spans="1:10" ht="18">
      <c r="A38" s="10"/>
      <c r="B38" s="97">
        <v>4</v>
      </c>
      <c r="C38" s="93" t="s">
        <v>161</v>
      </c>
      <c r="D38" s="89" t="s">
        <v>22</v>
      </c>
      <c r="E38" s="89">
        <v>2018</v>
      </c>
      <c r="F38" s="66">
        <v>101630044</v>
      </c>
      <c r="G38" s="94">
        <v>1</v>
      </c>
      <c r="H38" s="95">
        <v>458</v>
      </c>
      <c r="I38" s="96">
        <f t="shared" si="2"/>
        <v>458</v>
      </c>
      <c r="J38" s="214">
        <v>0</v>
      </c>
    </row>
    <row r="39" spans="1:10" ht="18">
      <c r="A39" s="10"/>
      <c r="B39" s="97">
        <v>5</v>
      </c>
      <c r="C39" s="93" t="s">
        <v>162</v>
      </c>
      <c r="D39" s="89" t="s">
        <v>22</v>
      </c>
      <c r="E39" s="89">
        <v>2018</v>
      </c>
      <c r="F39" s="66">
        <v>101630261</v>
      </c>
      <c r="G39" s="94">
        <v>1</v>
      </c>
      <c r="H39" s="95">
        <v>393</v>
      </c>
      <c r="I39" s="96">
        <f t="shared" si="2"/>
        <v>393</v>
      </c>
      <c r="J39" s="214">
        <v>0</v>
      </c>
    </row>
    <row r="40" spans="1:10" ht="18">
      <c r="A40" s="10"/>
      <c r="B40" s="97">
        <v>6</v>
      </c>
      <c r="C40" s="93" t="s">
        <v>163</v>
      </c>
      <c r="D40" s="89" t="s">
        <v>22</v>
      </c>
      <c r="E40" s="89">
        <v>2018</v>
      </c>
      <c r="F40" s="66">
        <v>101630061</v>
      </c>
      <c r="G40" s="94">
        <v>1</v>
      </c>
      <c r="H40" s="95">
        <v>1351</v>
      </c>
      <c r="I40" s="96">
        <f t="shared" si="2"/>
        <v>1351</v>
      </c>
      <c r="J40" s="214">
        <v>0</v>
      </c>
    </row>
    <row r="41" spans="1:10" ht="18" thickBot="1">
      <c r="A41" s="10"/>
      <c r="B41" s="216"/>
      <c r="C41" s="207" t="s">
        <v>81</v>
      </c>
      <c r="D41" s="208" t="s">
        <v>9</v>
      </c>
      <c r="E41" s="209" t="s">
        <v>9</v>
      </c>
      <c r="F41" s="209" t="s">
        <v>9</v>
      </c>
      <c r="G41" s="217">
        <f>SUM(G35:G40)</f>
        <v>6</v>
      </c>
      <c r="H41" s="218">
        <f>SUM(H35:H40)</f>
        <v>3548</v>
      </c>
      <c r="I41" s="218">
        <f>SUM(I35:I40)</f>
        <v>3548</v>
      </c>
      <c r="J41" s="218">
        <f>SUM(J35:J40)</f>
        <v>0</v>
      </c>
    </row>
    <row r="42" spans="1:10" ht="17.25">
      <c r="A42" s="10"/>
      <c r="B42" s="252" t="s">
        <v>268</v>
      </c>
      <c r="C42" s="253"/>
      <c r="D42" s="260"/>
      <c r="E42" s="260"/>
      <c r="F42" s="260"/>
      <c r="G42" s="260"/>
      <c r="H42" s="260"/>
      <c r="I42" s="260"/>
      <c r="J42" s="261"/>
    </row>
    <row r="43" spans="1:10" ht="36">
      <c r="A43" s="10"/>
      <c r="B43" s="97">
        <v>1</v>
      </c>
      <c r="C43" s="34" t="s">
        <v>164</v>
      </c>
      <c r="D43" s="89" t="s">
        <v>22</v>
      </c>
      <c r="E43" s="89">
        <v>2018</v>
      </c>
      <c r="F43" s="197">
        <v>111370247</v>
      </c>
      <c r="G43" s="98">
        <v>1</v>
      </c>
      <c r="H43" s="99">
        <v>549</v>
      </c>
      <c r="I43" s="89">
        <f>H43/2</f>
        <v>274.5</v>
      </c>
      <c r="J43" s="104">
        <f>H43-I43</f>
        <v>274.5</v>
      </c>
    </row>
    <row r="44" spans="1:10" ht="36">
      <c r="A44" s="10"/>
      <c r="B44" s="97">
        <v>2</v>
      </c>
      <c r="C44" s="34" t="s">
        <v>165</v>
      </c>
      <c r="D44" s="89" t="s">
        <v>22</v>
      </c>
      <c r="E44" s="89">
        <v>2018</v>
      </c>
      <c r="F44" s="197">
        <v>111370246</v>
      </c>
      <c r="G44" s="98">
        <v>1</v>
      </c>
      <c r="H44" s="99">
        <v>598</v>
      </c>
      <c r="I44" s="89">
        <f aca="true" t="shared" si="3" ref="I44:I66">H44/2</f>
        <v>299</v>
      </c>
      <c r="J44" s="104">
        <f aca="true" t="shared" si="4" ref="J44:J67">H44-I44</f>
        <v>299</v>
      </c>
    </row>
    <row r="45" spans="1:10" ht="18">
      <c r="A45" s="10"/>
      <c r="B45" s="97">
        <v>3</v>
      </c>
      <c r="C45" s="36" t="s">
        <v>88</v>
      </c>
      <c r="D45" s="89" t="s">
        <v>22</v>
      </c>
      <c r="E45" s="89">
        <v>2018</v>
      </c>
      <c r="F45" s="197">
        <v>111370258</v>
      </c>
      <c r="G45" s="94">
        <v>1</v>
      </c>
      <c r="H45" s="99">
        <v>54</v>
      </c>
      <c r="I45" s="89">
        <f t="shared" si="3"/>
        <v>27</v>
      </c>
      <c r="J45" s="104">
        <f t="shared" si="4"/>
        <v>27</v>
      </c>
    </row>
    <row r="46" spans="1:10" ht="18">
      <c r="A46" s="10"/>
      <c r="B46" s="97">
        <v>4</v>
      </c>
      <c r="C46" s="36" t="s">
        <v>166</v>
      </c>
      <c r="D46" s="89" t="s">
        <v>22</v>
      </c>
      <c r="E46" s="89">
        <v>2018</v>
      </c>
      <c r="F46" s="197">
        <v>111370259</v>
      </c>
      <c r="G46" s="94">
        <v>1</v>
      </c>
      <c r="H46" s="99">
        <v>130</v>
      </c>
      <c r="I46" s="89">
        <f t="shared" si="3"/>
        <v>65</v>
      </c>
      <c r="J46" s="104">
        <f t="shared" si="4"/>
        <v>65</v>
      </c>
    </row>
    <row r="47" spans="1:10" ht="36">
      <c r="A47" s="10"/>
      <c r="B47" s="97">
        <v>5</v>
      </c>
      <c r="C47" s="34" t="s">
        <v>167</v>
      </c>
      <c r="D47" s="89" t="s">
        <v>22</v>
      </c>
      <c r="E47" s="89">
        <v>2018</v>
      </c>
      <c r="F47" s="197">
        <v>111370241</v>
      </c>
      <c r="G47" s="98">
        <v>1</v>
      </c>
      <c r="H47" s="99">
        <v>304</v>
      </c>
      <c r="I47" s="89">
        <f t="shared" si="3"/>
        <v>152</v>
      </c>
      <c r="J47" s="104">
        <f t="shared" si="4"/>
        <v>152</v>
      </c>
    </row>
    <row r="48" spans="1:10" ht="36">
      <c r="A48" s="10"/>
      <c r="B48" s="97">
        <v>6</v>
      </c>
      <c r="C48" s="34" t="s">
        <v>168</v>
      </c>
      <c r="D48" s="89" t="s">
        <v>22</v>
      </c>
      <c r="E48" s="89">
        <v>2018</v>
      </c>
      <c r="F48" s="197">
        <v>111370240</v>
      </c>
      <c r="G48" s="98">
        <v>1</v>
      </c>
      <c r="H48" s="99">
        <v>167</v>
      </c>
      <c r="I48" s="89">
        <f t="shared" si="3"/>
        <v>83.5</v>
      </c>
      <c r="J48" s="104">
        <f t="shared" si="4"/>
        <v>83.5</v>
      </c>
    </row>
    <row r="49" spans="1:10" ht="18">
      <c r="A49" s="10"/>
      <c r="B49" s="97">
        <v>7</v>
      </c>
      <c r="C49" s="100" t="s">
        <v>169</v>
      </c>
      <c r="D49" s="89" t="s">
        <v>22</v>
      </c>
      <c r="E49" s="89">
        <v>2018</v>
      </c>
      <c r="F49" s="197">
        <v>111370243</v>
      </c>
      <c r="G49" s="98">
        <v>1</v>
      </c>
      <c r="H49" s="99">
        <v>764</v>
      </c>
      <c r="I49" s="89">
        <f t="shared" si="3"/>
        <v>382</v>
      </c>
      <c r="J49" s="104">
        <f t="shared" si="4"/>
        <v>382</v>
      </c>
    </row>
    <row r="50" spans="1:10" ht="18">
      <c r="A50" s="10"/>
      <c r="B50" s="97">
        <v>8</v>
      </c>
      <c r="C50" s="100" t="s">
        <v>170</v>
      </c>
      <c r="D50" s="89" t="s">
        <v>22</v>
      </c>
      <c r="E50" s="89">
        <v>2018</v>
      </c>
      <c r="F50" s="197">
        <v>111370251</v>
      </c>
      <c r="G50" s="101">
        <v>10</v>
      </c>
      <c r="H50" s="99">
        <v>240</v>
      </c>
      <c r="I50" s="89">
        <f t="shared" si="3"/>
        <v>120</v>
      </c>
      <c r="J50" s="104">
        <f t="shared" si="4"/>
        <v>120</v>
      </c>
    </row>
    <row r="51" spans="1:10" ht="18">
      <c r="A51" s="10"/>
      <c r="B51" s="97">
        <v>9</v>
      </c>
      <c r="C51" s="100" t="s">
        <v>171</v>
      </c>
      <c r="D51" s="89" t="s">
        <v>22</v>
      </c>
      <c r="E51" s="89">
        <v>2018</v>
      </c>
      <c r="F51" s="197">
        <v>111370245</v>
      </c>
      <c r="G51" s="98">
        <v>1</v>
      </c>
      <c r="H51" s="99">
        <v>235</v>
      </c>
      <c r="I51" s="89">
        <f t="shared" si="3"/>
        <v>117.5</v>
      </c>
      <c r="J51" s="104">
        <f t="shared" si="4"/>
        <v>117.5</v>
      </c>
    </row>
    <row r="52" spans="1:10" ht="36">
      <c r="A52" s="10"/>
      <c r="B52" s="97">
        <v>10</v>
      </c>
      <c r="C52" s="102" t="s">
        <v>172</v>
      </c>
      <c r="D52" s="89" t="s">
        <v>22</v>
      </c>
      <c r="E52" s="89">
        <v>2018</v>
      </c>
      <c r="F52" s="197">
        <v>111371996</v>
      </c>
      <c r="G52" s="36">
        <v>1</v>
      </c>
      <c r="H52" s="99">
        <v>957</v>
      </c>
      <c r="I52" s="89">
        <f t="shared" si="3"/>
        <v>478.5</v>
      </c>
      <c r="J52" s="104">
        <f t="shared" si="4"/>
        <v>478.5</v>
      </c>
    </row>
    <row r="53" spans="1:10" ht="18">
      <c r="A53" s="10"/>
      <c r="B53" s="97">
        <v>12</v>
      </c>
      <c r="C53" s="103" t="s">
        <v>173</v>
      </c>
      <c r="D53" s="89" t="s">
        <v>22</v>
      </c>
      <c r="E53" s="89">
        <v>2018</v>
      </c>
      <c r="F53" s="197">
        <v>111370257</v>
      </c>
      <c r="G53" s="94">
        <v>6</v>
      </c>
      <c r="H53" s="99">
        <v>360</v>
      </c>
      <c r="I53" s="89">
        <f t="shared" si="3"/>
        <v>180</v>
      </c>
      <c r="J53" s="104">
        <f t="shared" si="4"/>
        <v>180</v>
      </c>
    </row>
    <row r="54" spans="1:10" ht="36">
      <c r="A54" s="10"/>
      <c r="B54" s="97">
        <v>13</v>
      </c>
      <c r="C54" s="81" t="s">
        <v>174</v>
      </c>
      <c r="D54" s="89" t="s">
        <v>22</v>
      </c>
      <c r="E54" s="89">
        <v>2018</v>
      </c>
      <c r="F54" s="197">
        <v>111372030</v>
      </c>
      <c r="G54" s="36">
        <v>1</v>
      </c>
      <c r="H54" s="99">
        <v>1278</v>
      </c>
      <c r="I54" s="89">
        <f t="shared" si="3"/>
        <v>639</v>
      </c>
      <c r="J54" s="104">
        <f t="shared" si="4"/>
        <v>639</v>
      </c>
    </row>
    <row r="55" spans="1:10" ht="18">
      <c r="A55" s="10"/>
      <c r="B55" s="97">
        <v>14</v>
      </c>
      <c r="C55" s="100" t="s">
        <v>175</v>
      </c>
      <c r="D55" s="89" t="s">
        <v>22</v>
      </c>
      <c r="E55" s="89">
        <v>2018</v>
      </c>
      <c r="F55" s="197">
        <v>111370253</v>
      </c>
      <c r="G55" s="101">
        <v>1</v>
      </c>
      <c r="H55" s="99">
        <v>98</v>
      </c>
      <c r="I55" s="89">
        <f t="shared" si="3"/>
        <v>49</v>
      </c>
      <c r="J55" s="104">
        <f t="shared" si="4"/>
        <v>49</v>
      </c>
    </row>
    <row r="56" spans="1:10" ht="54">
      <c r="A56" s="10"/>
      <c r="B56" s="97">
        <v>15</v>
      </c>
      <c r="C56" s="35" t="s">
        <v>176</v>
      </c>
      <c r="D56" s="89" t="s">
        <v>22</v>
      </c>
      <c r="E56" s="89">
        <v>2018</v>
      </c>
      <c r="F56" s="197">
        <v>111370242</v>
      </c>
      <c r="G56" s="98">
        <v>1</v>
      </c>
      <c r="H56" s="99">
        <v>784</v>
      </c>
      <c r="I56" s="89">
        <f t="shared" si="3"/>
        <v>392</v>
      </c>
      <c r="J56" s="104">
        <f t="shared" si="4"/>
        <v>392</v>
      </c>
    </row>
    <row r="57" spans="1:10" ht="18">
      <c r="A57" s="10"/>
      <c r="B57" s="97">
        <v>16</v>
      </c>
      <c r="C57" s="100" t="s">
        <v>177</v>
      </c>
      <c r="D57" s="89" t="s">
        <v>22</v>
      </c>
      <c r="E57" s="89">
        <v>2018</v>
      </c>
      <c r="F57" s="197">
        <v>111370254</v>
      </c>
      <c r="G57" s="101">
        <v>2</v>
      </c>
      <c r="H57" s="99">
        <v>132</v>
      </c>
      <c r="I57" s="89">
        <f t="shared" si="3"/>
        <v>66</v>
      </c>
      <c r="J57" s="104">
        <f t="shared" si="4"/>
        <v>66</v>
      </c>
    </row>
    <row r="58" spans="1:10" ht="18">
      <c r="A58" s="10"/>
      <c r="B58" s="97">
        <v>17</v>
      </c>
      <c r="C58" s="100" t="s">
        <v>178</v>
      </c>
      <c r="D58" s="89" t="s">
        <v>22</v>
      </c>
      <c r="E58" s="89">
        <v>2018</v>
      </c>
      <c r="F58" s="197">
        <v>111370252</v>
      </c>
      <c r="G58" s="101">
        <v>1</v>
      </c>
      <c r="H58" s="99">
        <v>25</v>
      </c>
      <c r="I58" s="89">
        <f t="shared" si="3"/>
        <v>12.5</v>
      </c>
      <c r="J58" s="104">
        <f t="shared" si="4"/>
        <v>12.5</v>
      </c>
    </row>
    <row r="59" spans="1:10" ht="18">
      <c r="A59" s="10"/>
      <c r="B59" s="97">
        <v>18</v>
      </c>
      <c r="C59" s="100" t="s">
        <v>179</v>
      </c>
      <c r="D59" s="89" t="s">
        <v>22</v>
      </c>
      <c r="E59" s="89">
        <v>2018</v>
      </c>
      <c r="F59" s="197">
        <v>111370244</v>
      </c>
      <c r="G59" s="98">
        <v>1</v>
      </c>
      <c r="H59" s="99">
        <v>686</v>
      </c>
      <c r="I59" s="89">
        <f t="shared" si="3"/>
        <v>343</v>
      </c>
      <c r="J59" s="104">
        <f t="shared" si="4"/>
        <v>343</v>
      </c>
    </row>
    <row r="60" spans="1:10" ht="18">
      <c r="A60" s="10"/>
      <c r="B60" s="97">
        <v>19</v>
      </c>
      <c r="C60" s="100" t="s">
        <v>99</v>
      </c>
      <c r="D60" s="89" t="s">
        <v>22</v>
      </c>
      <c r="E60" s="89">
        <v>2018</v>
      </c>
      <c r="F60" s="197">
        <v>111370255</v>
      </c>
      <c r="G60" s="101">
        <v>8</v>
      </c>
      <c r="H60" s="99">
        <v>320</v>
      </c>
      <c r="I60" s="89">
        <f t="shared" si="3"/>
        <v>160</v>
      </c>
      <c r="J60" s="104">
        <f t="shared" si="4"/>
        <v>160</v>
      </c>
    </row>
    <row r="61" spans="1:10" ht="18">
      <c r="A61" s="10"/>
      <c r="B61" s="97">
        <v>20</v>
      </c>
      <c r="C61" s="100" t="s">
        <v>180</v>
      </c>
      <c r="D61" s="89" t="s">
        <v>22</v>
      </c>
      <c r="E61" s="89">
        <v>2018</v>
      </c>
      <c r="F61" s="197">
        <v>111370262</v>
      </c>
      <c r="G61" s="98">
        <v>1</v>
      </c>
      <c r="H61" s="99">
        <v>980</v>
      </c>
      <c r="I61" s="89">
        <f t="shared" si="3"/>
        <v>490</v>
      </c>
      <c r="J61" s="104">
        <f t="shared" si="4"/>
        <v>490</v>
      </c>
    </row>
    <row r="62" spans="1:10" ht="18">
      <c r="A62" s="10"/>
      <c r="B62" s="97">
        <v>22</v>
      </c>
      <c r="C62" s="81" t="s">
        <v>181</v>
      </c>
      <c r="D62" s="89" t="s">
        <v>22</v>
      </c>
      <c r="E62" s="89">
        <v>2018</v>
      </c>
      <c r="F62" s="197">
        <v>111372043</v>
      </c>
      <c r="G62" s="36">
        <v>1</v>
      </c>
      <c r="H62" s="99">
        <v>334</v>
      </c>
      <c r="I62" s="89">
        <f t="shared" si="3"/>
        <v>167</v>
      </c>
      <c r="J62" s="104">
        <f t="shared" si="4"/>
        <v>167</v>
      </c>
    </row>
    <row r="63" spans="1:10" ht="18">
      <c r="A63" s="10"/>
      <c r="B63" s="97">
        <v>24</v>
      </c>
      <c r="C63" s="26" t="s">
        <v>182</v>
      </c>
      <c r="D63" s="89" t="s">
        <v>22</v>
      </c>
      <c r="E63" s="89">
        <v>2018</v>
      </c>
      <c r="F63" s="197">
        <v>111370256</v>
      </c>
      <c r="G63" s="101">
        <v>7</v>
      </c>
      <c r="H63" s="99">
        <v>495</v>
      </c>
      <c r="I63" s="89">
        <f t="shared" si="3"/>
        <v>247.5</v>
      </c>
      <c r="J63" s="104">
        <f t="shared" si="4"/>
        <v>247.5</v>
      </c>
    </row>
    <row r="64" spans="1:10" ht="18">
      <c r="A64" s="10"/>
      <c r="B64" s="97">
        <v>26</v>
      </c>
      <c r="C64" s="81" t="s">
        <v>183</v>
      </c>
      <c r="D64" s="89" t="s">
        <v>22</v>
      </c>
      <c r="E64" s="89">
        <v>2018</v>
      </c>
      <c r="F64" s="197">
        <v>111372025</v>
      </c>
      <c r="G64" s="36">
        <v>1</v>
      </c>
      <c r="H64" s="99">
        <v>448</v>
      </c>
      <c r="I64" s="89">
        <f t="shared" si="3"/>
        <v>224</v>
      </c>
      <c r="J64" s="104">
        <f t="shared" si="4"/>
        <v>224</v>
      </c>
    </row>
    <row r="65" spans="1:10" ht="18">
      <c r="A65" s="10"/>
      <c r="B65" s="97">
        <v>27</v>
      </c>
      <c r="C65" s="51" t="s">
        <v>107</v>
      </c>
      <c r="D65" s="89" t="s">
        <v>22</v>
      </c>
      <c r="E65" s="89">
        <v>2018</v>
      </c>
      <c r="F65" s="154">
        <v>111370994</v>
      </c>
      <c r="G65" s="52">
        <v>1</v>
      </c>
      <c r="H65" s="108">
        <v>260</v>
      </c>
      <c r="I65" s="105">
        <f t="shared" si="3"/>
        <v>130</v>
      </c>
      <c r="J65" s="105">
        <f t="shared" si="4"/>
        <v>130</v>
      </c>
    </row>
    <row r="66" spans="1:10" ht="18">
      <c r="A66" s="10"/>
      <c r="B66" s="97">
        <v>28</v>
      </c>
      <c r="C66" s="51" t="s">
        <v>238</v>
      </c>
      <c r="D66" s="89" t="s">
        <v>22</v>
      </c>
      <c r="E66" s="89">
        <v>2018</v>
      </c>
      <c r="F66" s="93">
        <v>113709995</v>
      </c>
      <c r="G66" s="52">
        <v>1</v>
      </c>
      <c r="H66" s="108">
        <v>558</v>
      </c>
      <c r="I66" s="105">
        <f t="shared" si="3"/>
        <v>279</v>
      </c>
      <c r="J66" s="105">
        <f t="shared" si="4"/>
        <v>279</v>
      </c>
    </row>
    <row r="67" spans="1:10" ht="18">
      <c r="A67" s="10"/>
      <c r="B67" s="97">
        <v>30</v>
      </c>
      <c r="C67" s="51" t="s">
        <v>184</v>
      </c>
      <c r="D67" s="89" t="s">
        <v>22</v>
      </c>
      <c r="E67" s="89">
        <v>2018</v>
      </c>
      <c r="F67" s="93">
        <v>114</v>
      </c>
      <c r="G67" s="52">
        <v>3</v>
      </c>
      <c r="H67" s="108">
        <v>24</v>
      </c>
      <c r="I67" s="132">
        <f>H67/2</f>
        <v>12</v>
      </c>
      <c r="J67" s="105">
        <f t="shared" si="4"/>
        <v>12</v>
      </c>
    </row>
    <row r="68" spans="1:10" ht="18">
      <c r="A68" s="10"/>
      <c r="B68" s="97">
        <v>31</v>
      </c>
      <c r="C68" s="51" t="s">
        <v>185</v>
      </c>
      <c r="D68" s="89" t="s">
        <v>22</v>
      </c>
      <c r="E68" s="89">
        <v>2018</v>
      </c>
      <c r="F68" s="93">
        <v>114</v>
      </c>
      <c r="G68" s="52">
        <v>3</v>
      </c>
      <c r="H68" s="108">
        <v>67.32</v>
      </c>
      <c r="I68" s="105">
        <f>H68/2</f>
        <v>33.66</v>
      </c>
      <c r="J68" s="105">
        <f>H68-I68</f>
        <v>33.66</v>
      </c>
    </row>
    <row r="69" spans="1:10" ht="18">
      <c r="A69" s="10"/>
      <c r="B69" s="97">
        <v>32</v>
      </c>
      <c r="C69" s="51" t="s">
        <v>186</v>
      </c>
      <c r="D69" s="89" t="s">
        <v>22</v>
      </c>
      <c r="E69" s="89">
        <v>2018</v>
      </c>
      <c r="F69" s="93">
        <v>114</v>
      </c>
      <c r="G69" s="52">
        <v>3</v>
      </c>
      <c r="H69" s="108">
        <v>10.35</v>
      </c>
      <c r="I69" s="105">
        <v>5.18</v>
      </c>
      <c r="J69" s="105">
        <f>H69-I69</f>
        <v>5.17</v>
      </c>
    </row>
    <row r="70" spans="1:10" ht="18">
      <c r="A70" s="10"/>
      <c r="B70" s="97">
        <v>33</v>
      </c>
      <c r="C70" s="51" t="s">
        <v>187</v>
      </c>
      <c r="D70" s="89" t="s">
        <v>22</v>
      </c>
      <c r="E70" s="89">
        <v>2018</v>
      </c>
      <c r="F70" s="93">
        <v>114</v>
      </c>
      <c r="G70" s="52">
        <v>3</v>
      </c>
      <c r="H70" s="108">
        <v>21</v>
      </c>
      <c r="I70" s="105">
        <f>H70/2</f>
        <v>10.5</v>
      </c>
      <c r="J70" s="105">
        <f>H70-I70</f>
        <v>10.5</v>
      </c>
    </row>
    <row r="71" spans="1:10" ht="18">
      <c r="A71" s="10"/>
      <c r="B71" s="97">
        <v>34</v>
      </c>
      <c r="C71" s="51" t="s">
        <v>188</v>
      </c>
      <c r="D71" s="89" t="s">
        <v>22</v>
      </c>
      <c r="E71" s="89">
        <v>2018</v>
      </c>
      <c r="F71" s="93">
        <v>114</v>
      </c>
      <c r="G71" s="52">
        <v>3</v>
      </c>
      <c r="H71" s="108">
        <v>35.4</v>
      </c>
      <c r="I71" s="105">
        <f>H71/2</f>
        <v>17.7</v>
      </c>
      <c r="J71" s="105">
        <f>H71-I71</f>
        <v>17.7</v>
      </c>
    </row>
    <row r="72" spans="1:10" ht="18">
      <c r="A72" s="10"/>
      <c r="B72" s="97">
        <v>35</v>
      </c>
      <c r="C72" s="37" t="s">
        <v>39</v>
      </c>
      <c r="D72" s="89" t="s">
        <v>22</v>
      </c>
      <c r="E72" s="89">
        <v>2018</v>
      </c>
      <c r="F72" s="198">
        <v>112011</v>
      </c>
      <c r="G72" s="133">
        <v>1</v>
      </c>
      <c r="H72" s="109">
        <v>102.39</v>
      </c>
      <c r="I72" s="106">
        <f>H72/2</f>
        <v>51.195</v>
      </c>
      <c r="J72" s="134">
        <f>H72-I72</f>
        <v>51.195</v>
      </c>
    </row>
    <row r="73" spans="1:10" ht="36">
      <c r="A73" s="10"/>
      <c r="B73" s="97">
        <v>36</v>
      </c>
      <c r="C73" s="37" t="s">
        <v>113</v>
      </c>
      <c r="D73" s="89" t="s">
        <v>22</v>
      </c>
      <c r="E73" s="89">
        <v>2018</v>
      </c>
      <c r="F73" s="198">
        <v>112012</v>
      </c>
      <c r="G73" s="133">
        <v>1</v>
      </c>
      <c r="H73" s="109">
        <v>3000</v>
      </c>
      <c r="I73" s="106">
        <f aca="true" t="shared" si="5" ref="I73:I111">H73/2</f>
        <v>1500</v>
      </c>
      <c r="J73" s="134">
        <f aca="true" t="shared" si="6" ref="J73:J107">H73-I73</f>
        <v>1500</v>
      </c>
    </row>
    <row r="74" spans="1:10" ht="36">
      <c r="A74" s="10"/>
      <c r="B74" s="97">
        <v>37</v>
      </c>
      <c r="C74" s="37" t="s">
        <v>114</v>
      </c>
      <c r="D74" s="89" t="s">
        <v>22</v>
      </c>
      <c r="E74" s="89">
        <v>2018</v>
      </c>
      <c r="F74" s="198">
        <v>112015</v>
      </c>
      <c r="G74" s="133">
        <v>1</v>
      </c>
      <c r="H74" s="109">
        <v>958.50571</v>
      </c>
      <c r="I74" s="106">
        <f t="shared" si="5"/>
        <v>479.252855</v>
      </c>
      <c r="J74" s="134">
        <f t="shared" si="6"/>
        <v>479.252855</v>
      </c>
    </row>
    <row r="75" spans="1:10" ht="36">
      <c r="A75" s="10"/>
      <c r="B75" s="97">
        <v>38</v>
      </c>
      <c r="C75" s="39" t="s">
        <v>42</v>
      </c>
      <c r="D75" s="89" t="s">
        <v>22</v>
      </c>
      <c r="E75" s="89">
        <v>2018</v>
      </c>
      <c r="F75" s="198">
        <v>112018</v>
      </c>
      <c r="G75" s="135">
        <v>3</v>
      </c>
      <c r="H75" s="136">
        <v>182.94</v>
      </c>
      <c r="I75" s="106">
        <f t="shared" si="5"/>
        <v>91.47</v>
      </c>
      <c r="J75" s="134">
        <f t="shared" si="6"/>
        <v>91.47</v>
      </c>
    </row>
    <row r="76" spans="1:10" ht="36">
      <c r="A76" s="10"/>
      <c r="B76" s="97">
        <v>39</v>
      </c>
      <c r="C76" s="37" t="s">
        <v>43</v>
      </c>
      <c r="D76" s="89" t="s">
        <v>22</v>
      </c>
      <c r="E76" s="89">
        <v>2018</v>
      </c>
      <c r="F76" s="198">
        <v>112020</v>
      </c>
      <c r="G76" s="133">
        <v>1</v>
      </c>
      <c r="H76" s="109">
        <v>209.9984</v>
      </c>
      <c r="I76" s="106">
        <f t="shared" si="5"/>
        <v>104.9992</v>
      </c>
      <c r="J76" s="134">
        <f t="shared" si="6"/>
        <v>104.9992</v>
      </c>
    </row>
    <row r="77" spans="1:10" ht="54">
      <c r="A77" s="10"/>
      <c r="B77" s="97">
        <v>40</v>
      </c>
      <c r="C77" s="37" t="s">
        <v>44</v>
      </c>
      <c r="D77" s="89" t="s">
        <v>22</v>
      </c>
      <c r="E77" s="89">
        <v>2018</v>
      </c>
      <c r="F77" s="198">
        <v>112021</v>
      </c>
      <c r="G77" s="133">
        <v>3</v>
      </c>
      <c r="H77" s="109">
        <v>229.9965</v>
      </c>
      <c r="I77" s="106">
        <f t="shared" si="5"/>
        <v>114.99825</v>
      </c>
      <c r="J77" s="134">
        <f t="shared" si="6"/>
        <v>114.99825</v>
      </c>
    </row>
    <row r="78" spans="1:10" ht="72">
      <c r="A78" s="10"/>
      <c r="B78" s="97">
        <v>41</v>
      </c>
      <c r="C78" s="37" t="s">
        <v>115</v>
      </c>
      <c r="D78" s="89" t="s">
        <v>22</v>
      </c>
      <c r="E78" s="89">
        <v>2018</v>
      </c>
      <c r="F78" s="198">
        <v>112022</v>
      </c>
      <c r="G78" s="133">
        <v>1</v>
      </c>
      <c r="H78" s="109">
        <v>346.99</v>
      </c>
      <c r="I78" s="106">
        <f t="shared" si="5"/>
        <v>173.495</v>
      </c>
      <c r="J78" s="134">
        <f t="shared" si="6"/>
        <v>173.495</v>
      </c>
    </row>
    <row r="79" spans="1:10" ht="18">
      <c r="A79" s="10"/>
      <c r="B79" s="97">
        <v>42</v>
      </c>
      <c r="C79" s="37" t="s">
        <v>116</v>
      </c>
      <c r="D79" s="89" t="s">
        <v>22</v>
      </c>
      <c r="E79" s="89">
        <v>2018</v>
      </c>
      <c r="F79" s="198">
        <v>112023</v>
      </c>
      <c r="G79" s="133">
        <v>1</v>
      </c>
      <c r="H79" s="109">
        <v>5500</v>
      </c>
      <c r="I79" s="106">
        <f t="shared" si="5"/>
        <v>2750</v>
      </c>
      <c r="J79" s="134">
        <f t="shared" si="6"/>
        <v>2750</v>
      </c>
    </row>
    <row r="80" spans="1:10" ht="36">
      <c r="A80" s="10"/>
      <c r="B80" s="97">
        <v>43</v>
      </c>
      <c r="C80" s="65" t="s">
        <v>88</v>
      </c>
      <c r="D80" s="89" t="s">
        <v>22</v>
      </c>
      <c r="E80" s="89">
        <v>2018</v>
      </c>
      <c r="F80" s="155">
        <v>112029</v>
      </c>
      <c r="G80" s="106">
        <v>1</v>
      </c>
      <c r="H80" s="109">
        <v>121.759</v>
      </c>
      <c r="I80" s="106">
        <f t="shared" si="5"/>
        <v>60.8795</v>
      </c>
      <c r="J80" s="134">
        <f t="shared" si="6"/>
        <v>60.8795</v>
      </c>
    </row>
    <row r="81" spans="1:10" ht="36">
      <c r="A81" s="10"/>
      <c r="B81" s="97">
        <v>44</v>
      </c>
      <c r="C81" s="65" t="s">
        <v>109</v>
      </c>
      <c r="D81" s="89" t="s">
        <v>22</v>
      </c>
      <c r="E81" s="89">
        <v>2018</v>
      </c>
      <c r="F81" s="155">
        <v>112030</v>
      </c>
      <c r="G81" s="94">
        <v>1</v>
      </c>
      <c r="H81" s="109">
        <v>121.759</v>
      </c>
      <c r="I81" s="106">
        <f t="shared" si="5"/>
        <v>60.8795</v>
      </c>
      <c r="J81" s="134">
        <f t="shared" si="6"/>
        <v>60.8795</v>
      </c>
    </row>
    <row r="82" spans="1:10" ht="18">
      <c r="A82" s="10"/>
      <c r="B82" s="97">
        <v>45</v>
      </c>
      <c r="C82" s="65" t="s">
        <v>110</v>
      </c>
      <c r="D82" s="89" t="s">
        <v>22</v>
      </c>
      <c r="E82" s="89">
        <v>2018</v>
      </c>
      <c r="F82" s="155">
        <v>112031</v>
      </c>
      <c r="G82" s="94">
        <v>1</v>
      </c>
      <c r="H82" s="109">
        <v>32.664</v>
      </c>
      <c r="I82" s="106">
        <f t="shared" si="5"/>
        <v>16.332</v>
      </c>
      <c r="J82" s="134">
        <f t="shared" si="6"/>
        <v>16.332</v>
      </c>
    </row>
    <row r="83" spans="1:10" ht="90">
      <c r="A83" s="10"/>
      <c r="B83" s="97">
        <v>46</v>
      </c>
      <c r="C83" s="37" t="s">
        <v>77</v>
      </c>
      <c r="D83" s="89" t="s">
        <v>22</v>
      </c>
      <c r="E83" s="89">
        <v>2018</v>
      </c>
      <c r="F83" s="198">
        <v>112006</v>
      </c>
      <c r="G83" s="94">
        <v>1</v>
      </c>
      <c r="H83" s="94">
        <v>214.999</v>
      </c>
      <c r="I83" s="106">
        <f t="shared" si="5"/>
        <v>107.4995</v>
      </c>
      <c r="J83" s="134">
        <f t="shared" si="6"/>
        <v>107.4995</v>
      </c>
    </row>
    <row r="84" spans="1:10" ht="90">
      <c r="A84" s="10"/>
      <c r="B84" s="97">
        <v>47</v>
      </c>
      <c r="C84" s="37" t="s">
        <v>77</v>
      </c>
      <c r="D84" s="89" t="s">
        <v>22</v>
      </c>
      <c r="E84" s="89">
        <v>2018</v>
      </c>
      <c r="F84" s="198">
        <v>112006</v>
      </c>
      <c r="G84" s="94">
        <v>1</v>
      </c>
      <c r="H84" s="94">
        <v>214.999</v>
      </c>
      <c r="I84" s="94">
        <f t="shared" si="5"/>
        <v>107.4995</v>
      </c>
      <c r="J84" s="95">
        <f t="shared" si="6"/>
        <v>107.4995</v>
      </c>
    </row>
    <row r="85" spans="1:10" ht="108">
      <c r="A85" s="10"/>
      <c r="B85" s="97">
        <v>48</v>
      </c>
      <c r="C85" s="65" t="s">
        <v>76</v>
      </c>
      <c r="D85" s="89" t="s">
        <v>22</v>
      </c>
      <c r="E85" s="89">
        <v>2018</v>
      </c>
      <c r="F85" s="155">
        <v>112058</v>
      </c>
      <c r="G85" s="94">
        <v>1</v>
      </c>
      <c r="H85" s="175">
        <v>549.98</v>
      </c>
      <c r="I85" s="94">
        <f t="shared" si="5"/>
        <v>274.99</v>
      </c>
      <c r="J85" s="95">
        <f t="shared" si="6"/>
        <v>274.99</v>
      </c>
    </row>
    <row r="86" spans="1:10" ht="108">
      <c r="A86" s="10"/>
      <c r="B86" s="97">
        <v>49</v>
      </c>
      <c r="C86" s="65" t="s">
        <v>76</v>
      </c>
      <c r="D86" s="89" t="s">
        <v>22</v>
      </c>
      <c r="E86" s="89">
        <v>2018</v>
      </c>
      <c r="F86" s="155">
        <v>112059</v>
      </c>
      <c r="G86" s="94">
        <v>1</v>
      </c>
      <c r="H86" s="175">
        <v>549.98</v>
      </c>
      <c r="I86" s="94">
        <f t="shared" si="5"/>
        <v>274.99</v>
      </c>
      <c r="J86" s="95">
        <f t="shared" si="6"/>
        <v>274.99</v>
      </c>
    </row>
    <row r="87" spans="1:10" ht="72">
      <c r="A87" s="10"/>
      <c r="B87" s="97">
        <v>50</v>
      </c>
      <c r="C87" s="65" t="s">
        <v>189</v>
      </c>
      <c r="D87" s="89" t="s">
        <v>22</v>
      </c>
      <c r="E87" s="89">
        <v>2019</v>
      </c>
      <c r="F87" s="155">
        <v>112069</v>
      </c>
      <c r="G87" s="94">
        <v>1</v>
      </c>
      <c r="H87" s="175">
        <v>123.05</v>
      </c>
      <c r="I87" s="94">
        <f t="shared" si="5"/>
        <v>61.525</v>
      </c>
      <c r="J87" s="95">
        <f t="shared" si="6"/>
        <v>61.525</v>
      </c>
    </row>
    <row r="88" spans="1:10" ht="54">
      <c r="A88" s="10"/>
      <c r="B88" s="97">
        <v>51</v>
      </c>
      <c r="C88" s="65" t="s">
        <v>190</v>
      </c>
      <c r="D88" s="89" t="s">
        <v>22</v>
      </c>
      <c r="E88" s="89">
        <v>2019</v>
      </c>
      <c r="F88" s="155">
        <v>112085</v>
      </c>
      <c r="G88" s="94">
        <v>1</v>
      </c>
      <c r="H88" s="109">
        <v>2586.19</v>
      </c>
      <c r="I88" s="94">
        <f t="shared" si="5"/>
        <v>1293.095</v>
      </c>
      <c r="J88" s="95">
        <f t="shared" si="6"/>
        <v>1293.095</v>
      </c>
    </row>
    <row r="89" spans="1:10" ht="54">
      <c r="A89" s="10"/>
      <c r="B89" s="97">
        <v>52</v>
      </c>
      <c r="C89" s="81" t="s">
        <v>38</v>
      </c>
      <c r="D89" s="36" t="s">
        <v>22</v>
      </c>
      <c r="E89" s="89">
        <v>2019</v>
      </c>
      <c r="F89" s="93">
        <v>112125</v>
      </c>
      <c r="G89" s="94">
        <v>1</v>
      </c>
      <c r="H89" s="110">
        <v>605</v>
      </c>
      <c r="I89" s="110">
        <f t="shared" si="5"/>
        <v>302.5</v>
      </c>
      <c r="J89" s="110">
        <f t="shared" si="6"/>
        <v>302.5</v>
      </c>
    </row>
    <row r="90" spans="1:10" ht="18">
      <c r="A90" s="10"/>
      <c r="B90" s="97">
        <v>53</v>
      </c>
      <c r="C90" s="65" t="s">
        <v>120</v>
      </c>
      <c r="D90" s="36" t="s">
        <v>22</v>
      </c>
      <c r="E90" s="89">
        <v>2019</v>
      </c>
      <c r="F90" s="155">
        <v>112133</v>
      </c>
      <c r="G90" s="94">
        <v>1</v>
      </c>
      <c r="H90" s="109">
        <v>990</v>
      </c>
      <c r="I90" s="108">
        <f t="shared" si="5"/>
        <v>495</v>
      </c>
      <c r="J90" s="108">
        <f t="shared" si="6"/>
        <v>495</v>
      </c>
    </row>
    <row r="91" spans="1:10" ht="18">
      <c r="A91" s="10"/>
      <c r="B91" s="97">
        <v>54</v>
      </c>
      <c r="C91" s="107" t="s">
        <v>191</v>
      </c>
      <c r="D91" s="36" t="s">
        <v>22</v>
      </c>
      <c r="E91" s="89">
        <v>2019</v>
      </c>
      <c r="F91" s="93">
        <v>112144</v>
      </c>
      <c r="G91" s="106">
        <v>1</v>
      </c>
      <c r="H91" s="106">
        <v>2899.99</v>
      </c>
      <c r="I91" s="108">
        <f t="shared" si="5"/>
        <v>1449.995</v>
      </c>
      <c r="J91" s="108">
        <f t="shared" si="6"/>
        <v>1449.995</v>
      </c>
    </row>
    <row r="92" spans="1:10" ht="36">
      <c r="A92" s="10"/>
      <c r="B92" s="97">
        <v>55</v>
      </c>
      <c r="C92" s="65" t="s">
        <v>40</v>
      </c>
      <c r="D92" s="36" t="s">
        <v>22</v>
      </c>
      <c r="E92" s="89">
        <v>2019</v>
      </c>
      <c r="F92" s="93">
        <v>112159</v>
      </c>
      <c r="G92" s="106">
        <v>1</v>
      </c>
      <c r="H92" s="106">
        <v>796.99</v>
      </c>
      <c r="I92" s="108">
        <f t="shared" si="5"/>
        <v>398.495</v>
      </c>
      <c r="J92" s="108">
        <f t="shared" si="6"/>
        <v>398.495</v>
      </c>
    </row>
    <row r="93" spans="1:10" ht="36">
      <c r="A93" s="10"/>
      <c r="B93" s="97">
        <v>56</v>
      </c>
      <c r="C93" s="65" t="s">
        <v>40</v>
      </c>
      <c r="D93" s="36" t="s">
        <v>22</v>
      </c>
      <c r="E93" s="89">
        <v>2019</v>
      </c>
      <c r="F93" s="93">
        <v>112160</v>
      </c>
      <c r="G93" s="106">
        <v>1</v>
      </c>
      <c r="H93" s="106">
        <v>796.99</v>
      </c>
      <c r="I93" s="108">
        <f t="shared" si="5"/>
        <v>398.495</v>
      </c>
      <c r="J93" s="108">
        <f t="shared" si="6"/>
        <v>398.495</v>
      </c>
    </row>
    <row r="94" spans="1:10" ht="36">
      <c r="A94" s="10"/>
      <c r="B94" s="97">
        <v>57</v>
      </c>
      <c r="C94" s="65" t="s">
        <v>40</v>
      </c>
      <c r="D94" s="36" t="s">
        <v>22</v>
      </c>
      <c r="E94" s="89">
        <v>2019</v>
      </c>
      <c r="F94" s="93">
        <v>112161</v>
      </c>
      <c r="G94" s="106">
        <v>1</v>
      </c>
      <c r="H94" s="106">
        <v>796.99</v>
      </c>
      <c r="I94" s="108">
        <f t="shared" si="5"/>
        <v>398.495</v>
      </c>
      <c r="J94" s="108">
        <f t="shared" si="6"/>
        <v>398.495</v>
      </c>
    </row>
    <row r="95" spans="1:10" ht="36">
      <c r="A95" s="10"/>
      <c r="B95" s="97">
        <v>58</v>
      </c>
      <c r="C95" s="65" t="s">
        <v>242</v>
      </c>
      <c r="D95" s="36" t="s">
        <v>22</v>
      </c>
      <c r="E95" s="89">
        <v>2019</v>
      </c>
      <c r="F95" s="93">
        <v>112197</v>
      </c>
      <c r="G95" s="106">
        <v>1</v>
      </c>
      <c r="H95" s="106">
        <v>169.41</v>
      </c>
      <c r="I95" s="108">
        <f t="shared" si="5"/>
        <v>84.705</v>
      </c>
      <c r="J95" s="108">
        <f t="shared" si="6"/>
        <v>84.705</v>
      </c>
    </row>
    <row r="96" spans="2:10" ht="42.75" customHeight="1">
      <c r="B96" s="97">
        <v>59</v>
      </c>
      <c r="C96" s="65" t="s">
        <v>242</v>
      </c>
      <c r="D96" s="36" t="s">
        <v>22</v>
      </c>
      <c r="E96" s="89">
        <v>2019</v>
      </c>
      <c r="F96" s="93">
        <v>112198</v>
      </c>
      <c r="G96" s="106">
        <v>1</v>
      </c>
      <c r="H96" s="106">
        <v>169.41</v>
      </c>
      <c r="I96" s="108">
        <f t="shared" si="5"/>
        <v>84.705</v>
      </c>
      <c r="J96" s="108">
        <f t="shared" si="6"/>
        <v>84.705</v>
      </c>
    </row>
    <row r="97" spans="2:10" ht="37.5" customHeight="1">
      <c r="B97" s="97">
        <v>60</v>
      </c>
      <c r="C97" s="65" t="s">
        <v>242</v>
      </c>
      <c r="D97" s="36" t="s">
        <v>22</v>
      </c>
      <c r="E97" s="89">
        <v>2019</v>
      </c>
      <c r="F97" s="93">
        <v>112199</v>
      </c>
      <c r="G97" s="106">
        <v>1</v>
      </c>
      <c r="H97" s="106">
        <v>169.41</v>
      </c>
      <c r="I97" s="108">
        <f t="shared" si="5"/>
        <v>84.705</v>
      </c>
      <c r="J97" s="108">
        <f t="shared" si="6"/>
        <v>84.705</v>
      </c>
    </row>
    <row r="98" spans="2:10" ht="62.25" customHeight="1">
      <c r="B98" s="97">
        <v>61</v>
      </c>
      <c r="C98" s="65" t="s">
        <v>122</v>
      </c>
      <c r="D98" s="36" t="s">
        <v>22</v>
      </c>
      <c r="E98" s="89">
        <v>2019</v>
      </c>
      <c r="F98" s="155">
        <v>112230</v>
      </c>
      <c r="G98" s="106">
        <v>1</v>
      </c>
      <c r="H98" s="106">
        <v>189.005</v>
      </c>
      <c r="I98" s="108">
        <f t="shared" si="5"/>
        <v>94.5025</v>
      </c>
      <c r="J98" s="108">
        <f t="shared" si="6"/>
        <v>94.5025</v>
      </c>
    </row>
    <row r="99" spans="2:10" ht="68.25" customHeight="1">
      <c r="B99" s="97">
        <v>62</v>
      </c>
      <c r="C99" s="81" t="s">
        <v>35</v>
      </c>
      <c r="D99" s="36" t="s">
        <v>22</v>
      </c>
      <c r="E99" s="89">
        <v>2019</v>
      </c>
      <c r="F99" s="93">
        <v>112293</v>
      </c>
      <c r="G99" s="94">
        <v>1</v>
      </c>
      <c r="H99" s="110">
        <v>756</v>
      </c>
      <c r="I99" s="108">
        <f t="shared" si="5"/>
        <v>378</v>
      </c>
      <c r="J99" s="108">
        <f t="shared" si="6"/>
        <v>378</v>
      </c>
    </row>
    <row r="100" spans="2:10" ht="73.5" customHeight="1">
      <c r="B100" s="97">
        <v>63</v>
      </c>
      <c r="C100" s="81" t="s">
        <v>36</v>
      </c>
      <c r="D100" s="36" t="s">
        <v>22</v>
      </c>
      <c r="E100" s="89">
        <v>2019</v>
      </c>
      <c r="F100" s="93">
        <v>112274</v>
      </c>
      <c r="G100" s="94">
        <v>1</v>
      </c>
      <c r="H100" s="110">
        <v>494.99</v>
      </c>
      <c r="I100" s="108">
        <f t="shared" si="5"/>
        <v>247.495</v>
      </c>
      <c r="J100" s="108">
        <f t="shared" si="6"/>
        <v>247.495</v>
      </c>
    </row>
    <row r="101" spans="2:10" ht="69" customHeight="1">
      <c r="B101" s="97">
        <v>64</v>
      </c>
      <c r="C101" s="81" t="s">
        <v>192</v>
      </c>
      <c r="D101" s="36" t="s">
        <v>22</v>
      </c>
      <c r="E101" s="89">
        <v>2019</v>
      </c>
      <c r="F101" s="93">
        <v>112257</v>
      </c>
      <c r="G101" s="94">
        <v>1</v>
      </c>
      <c r="H101" s="110">
        <v>395.66</v>
      </c>
      <c r="I101" s="108">
        <f t="shared" si="5"/>
        <v>197.83</v>
      </c>
      <c r="J101" s="108">
        <f t="shared" si="6"/>
        <v>197.83</v>
      </c>
    </row>
    <row r="102" spans="2:10" ht="44.25" customHeight="1">
      <c r="B102" s="97">
        <v>65</v>
      </c>
      <c r="C102" s="81" t="s">
        <v>37</v>
      </c>
      <c r="D102" s="36" t="s">
        <v>22</v>
      </c>
      <c r="E102" s="89">
        <v>2019</v>
      </c>
      <c r="F102" s="93">
        <v>112332</v>
      </c>
      <c r="G102" s="94">
        <v>1</v>
      </c>
      <c r="H102" s="106">
        <v>189.005</v>
      </c>
      <c r="I102" s="108">
        <f t="shared" si="5"/>
        <v>94.5025</v>
      </c>
      <c r="J102" s="108">
        <f t="shared" si="6"/>
        <v>94.5025</v>
      </c>
    </row>
    <row r="103" spans="2:10" ht="50.25" customHeight="1">
      <c r="B103" s="97">
        <v>66</v>
      </c>
      <c r="C103" s="81" t="s">
        <v>37</v>
      </c>
      <c r="D103" s="36" t="s">
        <v>22</v>
      </c>
      <c r="E103" s="89">
        <v>2019</v>
      </c>
      <c r="F103" s="93">
        <v>112333</v>
      </c>
      <c r="G103" s="94">
        <v>1</v>
      </c>
      <c r="H103" s="106">
        <v>189.005</v>
      </c>
      <c r="I103" s="108">
        <f t="shared" si="5"/>
        <v>94.5025</v>
      </c>
      <c r="J103" s="108">
        <f t="shared" si="6"/>
        <v>94.5025</v>
      </c>
    </row>
    <row r="104" spans="2:10" ht="46.5" customHeight="1">
      <c r="B104" s="97">
        <v>67</v>
      </c>
      <c r="C104" s="81" t="s">
        <v>37</v>
      </c>
      <c r="D104" s="36" t="s">
        <v>22</v>
      </c>
      <c r="E104" s="89">
        <v>2019</v>
      </c>
      <c r="F104" s="93">
        <v>112334</v>
      </c>
      <c r="G104" s="94">
        <v>1</v>
      </c>
      <c r="H104" s="106">
        <v>189.005</v>
      </c>
      <c r="I104" s="108">
        <f t="shared" si="5"/>
        <v>94.5025</v>
      </c>
      <c r="J104" s="108">
        <f t="shared" si="6"/>
        <v>94.5025</v>
      </c>
    </row>
    <row r="105" spans="2:10" ht="67.5" customHeight="1">
      <c r="B105" s="97">
        <v>68</v>
      </c>
      <c r="C105" s="65" t="s">
        <v>121</v>
      </c>
      <c r="D105" s="36" t="s">
        <v>22</v>
      </c>
      <c r="E105" s="89">
        <v>2019</v>
      </c>
      <c r="F105" s="93">
        <v>112358</v>
      </c>
      <c r="G105" s="94">
        <v>1</v>
      </c>
      <c r="H105" s="106">
        <v>1085</v>
      </c>
      <c r="I105" s="108">
        <f t="shared" si="5"/>
        <v>542.5</v>
      </c>
      <c r="J105" s="108">
        <f t="shared" si="6"/>
        <v>542.5</v>
      </c>
    </row>
    <row r="106" spans="2:10" ht="58.5" customHeight="1">
      <c r="B106" s="97">
        <v>69</v>
      </c>
      <c r="C106" s="65" t="s">
        <v>121</v>
      </c>
      <c r="D106" s="36" t="s">
        <v>22</v>
      </c>
      <c r="E106" s="89">
        <v>2019</v>
      </c>
      <c r="F106" s="93">
        <v>112359</v>
      </c>
      <c r="G106" s="94">
        <v>1</v>
      </c>
      <c r="H106" s="106">
        <v>1085</v>
      </c>
      <c r="I106" s="108">
        <f t="shared" si="5"/>
        <v>542.5</v>
      </c>
      <c r="J106" s="108">
        <f t="shared" si="6"/>
        <v>542.5</v>
      </c>
    </row>
    <row r="107" spans="2:10" ht="67.5" customHeight="1">
      <c r="B107" s="97">
        <v>70</v>
      </c>
      <c r="C107" s="81" t="s">
        <v>123</v>
      </c>
      <c r="D107" s="36" t="s">
        <v>22</v>
      </c>
      <c r="E107" s="89">
        <v>2020</v>
      </c>
      <c r="F107" s="93">
        <v>112400</v>
      </c>
      <c r="G107" s="94">
        <v>1</v>
      </c>
      <c r="H107" s="110">
        <v>1002.7275</v>
      </c>
      <c r="I107" s="108">
        <f t="shared" si="5"/>
        <v>501.36375</v>
      </c>
      <c r="J107" s="108">
        <f t="shared" si="6"/>
        <v>501.36375</v>
      </c>
    </row>
    <row r="108" spans="2:10" ht="28.5" customHeight="1">
      <c r="B108" s="97">
        <v>71</v>
      </c>
      <c r="C108" s="65" t="s">
        <v>119</v>
      </c>
      <c r="D108" s="74" t="s">
        <v>22</v>
      </c>
      <c r="E108" s="89">
        <v>2019</v>
      </c>
      <c r="F108" s="155">
        <v>112310</v>
      </c>
      <c r="G108" s="111">
        <v>1</v>
      </c>
      <c r="H108" s="109">
        <v>1649.99</v>
      </c>
      <c r="I108" s="108">
        <f t="shared" si="5"/>
        <v>824.995</v>
      </c>
      <c r="J108" s="110">
        <f>H108-I108</f>
        <v>824.995</v>
      </c>
    </row>
    <row r="109" spans="2:10" ht="28.5" customHeight="1">
      <c r="B109" s="97">
        <v>72</v>
      </c>
      <c r="C109" s="81" t="s">
        <v>251</v>
      </c>
      <c r="D109" s="36" t="s">
        <v>22</v>
      </c>
      <c r="E109" s="199">
        <v>44264</v>
      </c>
      <c r="F109" s="93">
        <v>112491</v>
      </c>
      <c r="G109" s="36">
        <v>1</v>
      </c>
      <c r="H109" s="44">
        <v>240</v>
      </c>
      <c r="I109" s="108">
        <f t="shared" si="5"/>
        <v>120</v>
      </c>
      <c r="J109" s="44">
        <f>H109-I109</f>
        <v>120</v>
      </c>
    </row>
    <row r="110" spans="2:10" ht="61.5" customHeight="1">
      <c r="B110" s="97">
        <v>73</v>
      </c>
      <c r="C110" s="81" t="s">
        <v>252</v>
      </c>
      <c r="D110" s="36" t="s">
        <v>22</v>
      </c>
      <c r="E110" s="199">
        <v>44264</v>
      </c>
      <c r="F110" s="93">
        <v>112500</v>
      </c>
      <c r="G110" s="36">
        <v>1</v>
      </c>
      <c r="H110" s="44">
        <v>500</v>
      </c>
      <c r="I110" s="108">
        <f t="shared" si="5"/>
        <v>250</v>
      </c>
      <c r="J110" s="44">
        <f>H110-I110</f>
        <v>250</v>
      </c>
    </row>
    <row r="111" spans="2:10" ht="44.25" customHeight="1">
      <c r="B111" s="97">
        <v>74</v>
      </c>
      <c r="C111" s="81" t="s">
        <v>253</v>
      </c>
      <c r="D111" s="36" t="s">
        <v>22</v>
      </c>
      <c r="E111" s="199">
        <v>44265</v>
      </c>
      <c r="F111" s="93">
        <v>112509</v>
      </c>
      <c r="G111" s="36">
        <v>1</v>
      </c>
      <c r="H111" s="44">
        <v>25</v>
      </c>
      <c r="I111" s="108">
        <f t="shared" si="5"/>
        <v>12.5</v>
      </c>
      <c r="J111" s="44">
        <f>H111-I111</f>
        <v>12.5</v>
      </c>
    </row>
    <row r="112" spans="2:10" ht="25.5" customHeight="1" thickBot="1">
      <c r="B112" s="97"/>
      <c r="C112" s="207" t="s">
        <v>45</v>
      </c>
      <c r="D112" s="208" t="s">
        <v>9</v>
      </c>
      <c r="E112" s="209" t="s">
        <v>9</v>
      </c>
      <c r="F112" s="209" t="s">
        <v>9</v>
      </c>
      <c r="G112" s="174">
        <f>SUM(G43:G111)</f>
        <v>111</v>
      </c>
      <c r="H112" s="131">
        <f>SUM(H43:H111)</f>
        <v>41344.84810999999</v>
      </c>
      <c r="I112" s="131">
        <f>SUM(I43:I111)</f>
        <v>20672.429054999997</v>
      </c>
      <c r="J112" s="131">
        <f>SUM(J43:J111)</f>
        <v>20672.419055</v>
      </c>
    </row>
    <row r="113" spans="2:10" ht="17.25">
      <c r="B113" s="264" t="s">
        <v>269</v>
      </c>
      <c r="C113" s="265"/>
      <c r="D113" s="266"/>
      <c r="E113" s="266"/>
      <c r="F113" s="266"/>
      <c r="G113" s="266"/>
      <c r="H113" s="266"/>
      <c r="I113" s="266"/>
      <c r="J113" s="267"/>
    </row>
    <row r="114" spans="2:10" ht="18">
      <c r="B114" s="26">
        <v>1</v>
      </c>
      <c r="C114" s="100" t="s">
        <v>194</v>
      </c>
      <c r="D114" s="26" t="s">
        <v>22</v>
      </c>
      <c r="E114" s="105">
        <v>2018</v>
      </c>
      <c r="F114" s="112">
        <v>1812056</v>
      </c>
      <c r="G114" s="101">
        <v>4</v>
      </c>
      <c r="H114" s="27">
        <v>44</v>
      </c>
      <c r="I114" s="38"/>
      <c r="J114" s="40"/>
    </row>
    <row r="115" spans="2:10" ht="18">
      <c r="B115" s="26">
        <v>2</v>
      </c>
      <c r="C115" s="100" t="s">
        <v>195</v>
      </c>
      <c r="D115" s="26" t="s">
        <v>22</v>
      </c>
      <c r="E115" s="105">
        <v>2018</v>
      </c>
      <c r="F115" s="112">
        <v>1812066</v>
      </c>
      <c r="G115" s="101">
        <v>1</v>
      </c>
      <c r="H115" s="27">
        <v>3.6</v>
      </c>
      <c r="I115" s="38"/>
      <c r="J115" s="40"/>
    </row>
    <row r="116" spans="2:10" ht="18">
      <c r="B116" s="26">
        <v>3</v>
      </c>
      <c r="C116" s="100" t="s">
        <v>196</v>
      </c>
      <c r="D116" s="26" t="s">
        <v>22</v>
      </c>
      <c r="E116" s="105">
        <v>2018</v>
      </c>
      <c r="F116" s="112">
        <v>1812057</v>
      </c>
      <c r="G116" s="101">
        <v>1</v>
      </c>
      <c r="H116" s="27">
        <v>22</v>
      </c>
      <c r="I116" s="38"/>
      <c r="J116" s="40"/>
    </row>
    <row r="117" spans="2:10" ht="18">
      <c r="B117" s="26">
        <v>4</v>
      </c>
      <c r="C117" s="100" t="s">
        <v>197</v>
      </c>
      <c r="D117" s="26" t="s">
        <v>22</v>
      </c>
      <c r="E117" s="105">
        <v>2018</v>
      </c>
      <c r="F117" s="112">
        <v>1812061</v>
      </c>
      <c r="G117" s="101">
        <v>25</v>
      </c>
      <c r="H117" s="27">
        <v>125</v>
      </c>
      <c r="I117" s="38"/>
      <c r="J117" s="40"/>
    </row>
    <row r="118" spans="2:10" ht="18">
      <c r="B118" s="26">
        <v>5</v>
      </c>
      <c r="C118" s="100" t="s">
        <v>61</v>
      </c>
      <c r="D118" s="26" t="s">
        <v>22</v>
      </c>
      <c r="E118" s="105">
        <v>2018</v>
      </c>
      <c r="F118" s="112">
        <v>1812058</v>
      </c>
      <c r="G118" s="101">
        <v>8</v>
      </c>
      <c r="H118" s="27">
        <v>64</v>
      </c>
      <c r="I118" s="38"/>
      <c r="J118" s="40"/>
    </row>
    <row r="119" spans="2:10" ht="18">
      <c r="B119" s="26">
        <v>6</v>
      </c>
      <c r="C119" s="100" t="s">
        <v>198</v>
      </c>
      <c r="D119" s="26" t="s">
        <v>22</v>
      </c>
      <c r="E119" s="105">
        <v>2018</v>
      </c>
      <c r="F119" s="112">
        <v>1812051</v>
      </c>
      <c r="G119" s="98">
        <v>1</v>
      </c>
      <c r="H119" s="27">
        <v>48</v>
      </c>
      <c r="I119" s="38"/>
      <c r="J119" s="40"/>
    </row>
    <row r="120" spans="2:10" ht="18">
      <c r="B120" s="26">
        <v>7</v>
      </c>
      <c r="C120" s="100" t="s">
        <v>199</v>
      </c>
      <c r="D120" s="26" t="s">
        <v>22</v>
      </c>
      <c r="E120" s="105">
        <v>2018</v>
      </c>
      <c r="F120" s="112">
        <v>1812047</v>
      </c>
      <c r="G120" s="98">
        <v>1</v>
      </c>
      <c r="H120" s="27">
        <v>4</v>
      </c>
      <c r="I120" s="38"/>
      <c r="J120" s="40"/>
    </row>
    <row r="121" spans="2:10" ht="18">
      <c r="B121" s="26">
        <v>8</v>
      </c>
      <c r="C121" s="100" t="s">
        <v>200</v>
      </c>
      <c r="D121" s="26" t="s">
        <v>22</v>
      </c>
      <c r="E121" s="105">
        <v>2018</v>
      </c>
      <c r="F121" s="112">
        <v>1812062</v>
      </c>
      <c r="G121" s="101">
        <v>1</v>
      </c>
      <c r="H121" s="27">
        <v>77</v>
      </c>
      <c r="I121" s="38"/>
      <c r="J121" s="40"/>
    </row>
    <row r="122" spans="2:10" ht="18">
      <c r="B122" s="26">
        <v>9</v>
      </c>
      <c r="C122" s="100" t="s">
        <v>28</v>
      </c>
      <c r="D122" s="26" t="s">
        <v>22</v>
      </c>
      <c r="E122" s="105">
        <v>2018</v>
      </c>
      <c r="F122" s="112">
        <v>1812046</v>
      </c>
      <c r="G122" s="98">
        <v>1</v>
      </c>
      <c r="H122" s="27">
        <v>27</v>
      </c>
      <c r="I122" s="38"/>
      <c r="J122" s="40"/>
    </row>
    <row r="123" spans="2:10" ht="19.5" customHeight="1">
      <c r="B123" s="26">
        <v>10</v>
      </c>
      <c r="C123" s="100" t="s">
        <v>201</v>
      </c>
      <c r="D123" s="26" t="s">
        <v>22</v>
      </c>
      <c r="E123" s="105">
        <v>2018</v>
      </c>
      <c r="F123" s="112">
        <v>1812070</v>
      </c>
      <c r="G123" s="101">
        <v>3</v>
      </c>
      <c r="H123" s="27">
        <v>15.66</v>
      </c>
      <c r="I123" s="38"/>
      <c r="J123" s="40"/>
    </row>
    <row r="124" spans="2:10" ht="24.75" customHeight="1">
      <c r="B124" s="26">
        <v>11</v>
      </c>
      <c r="C124" s="100" t="s">
        <v>202</v>
      </c>
      <c r="D124" s="26" t="s">
        <v>22</v>
      </c>
      <c r="E124" s="105">
        <v>2018</v>
      </c>
      <c r="F124" s="112">
        <v>1812069</v>
      </c>
      <c r="G124" s="101">
        <v>3</v>
      </c>
      <c r="H124" s="27">
        <v>57.6</v>
      </c>
      <c r="I124" s="38"/>
      <c r="J124" s="40"/>
    </row>
    <row r="125" spans="2:10" ht="21.75" customHeight="1">
      <c r="B125" s="26">
        <v>12</v>
      </c>
      <c r="C125" s="100" t="s">
        <v>203</v>
      </c>
      <c r="D125" s="26" t="s">
        <v>22</v>
      </c>
      <c r="E125" s="105">
        <v>2018</v>
      </c>
      <c r="F125" s="112">
        <v>1812067</v>
      </c>
      <c r="G125" s="101">
        <v>3</v>
      </c>
      <c r="H125" s="27">
        <v>51.6</v>
      </c>
      <c r="I125" s="27"/>
      <c r="J125" s="27"/>
    </row>
    <row r="126" spans="2:10" ht="25.5" customHeight="1">
      <c r="B126" s="26">
        <v>13</v>
      </c>
      <c r="C126" s="100" t="s">
        <v>204</v>
      </c>
      <c r="D126" s="26" t="s">
        <v>22</v>
      </c>
      <c r="E126" s="105">
        <v>2018</v>
      </c>
      <c r="F126" s="112">
        <v>1812068</v>
      </c>
      <c r="G126" s="101">
        <v>3</v>
      </c>
      <c r="H126" s="27">
        <v>57</v>
      </c>
      <c r="I126" s="27"/>
      <c r="J126" s="27"/>
    </row>
    <row r="127" spans="2:10" ht="37.5" customHeight="1">
      <c r="B127" s="26">
        <v>14</v>
      </c>
      <c r="C127" s="35" t="s">
        <v>205</v>
      </c>
      <c r="D127" s="26" t="s">
        <v>22</v>
      </c>
      <c r="E127" s="105">
        <v>2018</v>
      </c>
      <c r="F127" s="112">
        <v>1812064</v>
      </c>
      <c r="G127" s="101">
        <v>10</v>
      </c>
      <c r="H127" s="27">
        <v>15.4</v>
      </c>
      <c r="I127" s="27"/>
      <c r="J127" s="27"/>
    </row>
    <row r="128" spans="2:10" ht="36" customHeight="1">
      <c r="B128" s="26">
        <v>15</v>
      </c>
      <c r="C128" s="215" t="s">
        <v>206</v>
      </c>
      <c r="D128" s="26" t="s">
        <v>22</v>
      </c>
      <c r="E128" s="105">
        <v>2018</v>
      </c>
      <c r="F128" s="112">
        <v>1812065</v>
      </c>
      <c r="G128" s="101">
        <v>8</v>
      </c>
      <c r="H128" s="27">
        <v>22.24</v>
      </c>
      <c r="I128" s="27"/>
      <c r="J128" s="27"/>
    </row>
    <row r="129" spans="2:10" ht="27" customHeight="1">
      <c r="B129" s="26">
        <v>16</v>
      </c>
      <c r="C129" s="100" t="s">
        <v>207</v>
      </c>
      <c r="D129" s="26" t="s">
        <v>22</v>
      </c>
      <c r="E129" s="105">
        <v>2018</v>
      </c>
      <c r="F129" s="112">
        <v>1812063</v>
      </c>
      <c r="G129" s="101">
        <v>21</v>
      </c>
      <c r="H129" s="27">
        <v>10.5</v>
      </c>
      <c r="I129" s="27"/>
      <c r="J129" s="27"/>
    </row>
    <row r="130" spans="2:10" ht="22.5" customHeight="1">
      <c r="B130" s="26">
        <v>17</v>
      </c>
      <c r="C130" s="100" t="s">
        <v>208</v>
      </c>
      <c r="D130" s="26" t="s">
        <v>22</v>
      </c>
      <c r="E130" s="105">
        <v>2018</v>
      </c>
      <c r="F130" s="112">
        <v>1812049</v>
      </c>
      <c r="G130" s="98">
        <v>1</v>
      </c>
      <c r="H130" s="27">
        <v>8</v>
      </c>
      <c r="I130" s="27"/>
      <c r="J130" s="27"/>
    </row>
    <row r="131" spans="2:10" ht="27" customHeight="1">
      <c r="B131" s="26">
        <v>18</v>
      </c>
      <c r="C131" s="100" t="s">
        <v>55</v>
      </c>
      <c r="D131" s="26" t="s">
        <v>22</v>
      </c>
      <c r="E131" s="105">
        <v>2018</v>
      </c>
      <c r="F131" s="112">
        <v>1812054</v>
      </c>
      <c r="G131" s="101">
        <v>6</v>
      </c>
      <c r="H131" s="40">
        <v>30</v>
      </c>
      <c r="I131" s="27"/>
      <c r="J131" s="27"/>
    </row>
    <row r="132" spans="2:10" ht="23.25" customHeight="1">
      <c r="B132" s="26">
        <v>19</v>
      </c>
      <c r="C132" s="100" t="s">
        <v>133</v>
      </c>
      <c r="D132" s="26" t="s">
        <v>22</v>
      </c>
      <c r="E132" s="105">
        <v>2018</v>
      </c>
      <c r="F132" s="112">
        <v>1812055</v>
      </c>
      <c r="G132" s="101">
        <v>10</v>
      </c>
      <c r="H132" s="40">
        <v>207.5</v>
      </c>
      <c r="I132" s="27"/>
      <c r="J132" s="27"/>
    </row>
    <row r="133" spans="2:10" ht="32.25" customHeight="1">
      <c r="B133" s="26">
        <v>20</v>
      </c>
      <c r="C133" s="35" t="s">
        <v>244</v>
      </c>
      <c r="D133" s="26" t="s">
        <v>22</v>
      </c>
      <c r="E133" s="120">
        <v>43788</v>
      </c>
      <c r="F133" s="36">
        <v>221</v>
      </c>
      <c r="G133" s="98">
        <v>1</v>
      </c>
      <c r="H133" s="44">
        <v>190</v>
      </c>
      <c r="I133" s="27"/>
      <c r="J133" s="27"/>
    </row>
    <row r="134" spans="2:10" ht="37.5" customHeight="1">
      <c r="B134" s="26">
        <v>21</v>
      </c>
      <c r="C134" s="35" t="s">
        <v>245</v>
      </c>
      <c r="D134" s="26" t="s">
        <v>22</v>
      </c>
      <c r="E134" s="120">
        <v>43788</v>
      </c>
      <c r="F134" s="36">
        <v>221</v>
      </c>
      <c r="G134" s="98">
        <v>1</v>
      </c>
      <c r="H134" s="44">
        <v>350</v>
      </c>
      <c r="I134" s="27"/>
      <c r="J134" s="27"/>
    </row>
    <row r="135" spans="2:10" ht="27" customHeight="1">
      <c r="B135" s="26">
        <v>22</v>
      </c>
      <c r="C135" s="100" t="s">
        <v>246</v>
      </c>
      <c r="D135" s="26" t="s">
        <v>22</v>
      </c>
      <c r="E135" s="120">
        <v>43451</v>
      </c>
      <c r="F135" s="36">
        <v>221</v>
      </c>
      <c r="G135" s="26">
        <v>1</v>
      </c>
      <c r="H135" s="44">
        <v>80</v>
      </c>
      <c r="I135" s="27"/>
      <c r="J135" s="27"/>
    </row>
    <row r="136" spans="2:10" ht="21" customHeight="1" thickBot="1">
      <c r="B136" s="26">
        <v>20</v>
      </c>
      <c r="C136" s="100" t="s">
        <v>209</v>
      </c>
      <c r="D136" s="26" t="s">
        <v>22</v>
      </c>
      <c r="E136" s="105">
        <v>2018</v>
      </c>
      <c r="F136" s="112">
        <v>1812060</v>
      </c>
      <c r="G136" s="101">
        <v>1</v>
      </c>
      <c r="H136" s="41">
        <v>46</v>
      </c>
      <c r="I136" s="27"/>
      <c r="J136" s="27"/>
    </row>
    <row r="137" spans="2:10" ht="18" thickBot="1">
      <c r="B137" s="210"/>
      <c r="C137" s="210" t="s">
        <v>58</v>
      </c>
      <c r="D137" s="211" t="s">
        <v>9</v>
      </c>
      <c r="E137" s="212" t="s">
        <v>9</v>
      </c>
      <c r="F137" s="212" t="s">
        <v>9</v>
      </c>
      <c r="G137" s="42">
        <f>SUM(G114:G136)</f>
        <v>115</v>
      </c>
      <c r="H137" s="32">
        <f>SUM(H114:H136)</f>
        <v>1556.1</v>
      </c>
      <c r="I137" s="32">
        <f>SUM(I114:I136)</f>
        <v>0</v>
      </c>
      <c r="J137" s="32">
        <f>SUM(J114:J136)</f>
        <v>0</v>
      </c>
    </row>
    <row r="138" spans="2:10" ht="18" thickBot="1">
      <c r="B138" s="200"/>
      <c r="C138" s="200" t="s">
        <v>270</v>
      </c>
      <c r="D138" s="30" t="s">
        <v>9</v>
      </c>
      <c r="E138" s="31" t="s">
        <v>9</v>
      </c>
      <c r="F138" s="31" t="s">
        <v>9</v>
      </c>
      <c r="G138" s="219">
        <f>G137+G112+G41+G33</f>
        <v>251</v>
      </c>
      <c r="H138" s="201">
        <f>H137+H112+H41+H33</f>
        <v>143660.73611</v>
      </c>
      <c r="I138" s="201">
        <f>I137+I112+I41+I33</f>
        <v>96929.699055</v>
      </c>
      <c r="J138" s="201">
        <f>J137+J112+J41+J33</f>
        <v>45174.937055</v>
      </c>
    </row>
    <row r="142" spans="3:10" ht="18">
      <c r="C142" s="185" t="s">
        <v>277</v>
      </c>
      <c r="E142" s="234" t="s">
        <v>278</v>
      </c>
      <c r="F142" s="225"/>
      <c r="G142" s="225"/>
      <c r="H142" s="225"/>
      <c r="I142" s="225"/>
      <c r="J142" s="225"/>
    </row>
    <row r="143" spans="5:10" ht="18">
      <c r="E143" s="185"/>
      <c r="F143" s="186"/>
      <c r="G143" s="229"/>
      <c r="H143" s="229"/>
      <c r="I143" s="229"/>
      <c r="J143" s="185"/>
    </row>
    <row r="144" spans="5:10" ht="18">
      <c r="E144" s="185"/>
      <c r="F144" s="185"/>
      <c r="G144" s="185"/>
      <c r="H144" s="185"/>
      <c r="I144" s="185"/>
      <c r="J144" s="185"/>
    </row>
    <row r="145" spans="5:10" ht="18">
      <c r="E145" s="225"/>
      <c r="F145" s="225"/>
      <c r="G145" s="225"/>
      <c r="H145" s="225"/>
      <c r="I145" s="225"/>
      <c r="J145" s="225"/>
    </row>
  </sheetData>
  <sheetProtection/>
  <mergeCells count="14">
    <mergeCell ref="B42:J42"/>
    <mergeCell ref="B13:J13"/>
    <mergeCell ref="B113:J113"/>
    <mergeCell ref="B34:J34"/>
    <mergeCell ref="E142:J142"/>
    <mergeCell ref="G143:I143"/>
    <mergeCell ref="E145:J145"/>
    <mergeCell ref="B7:J7"/>
    <mergeCell ref="B8:J8"/>
    <mergeCell ref="B10:B11"/>
    <mergeCell ref="C10:C11"/>
    <mergeCell ref="D10:D11"/>
    <mergeCell ref="E10:E11"/>
    <mergeCell ref="G10:J10"/>
  </mergeCells>
  <printOptions/>
  <pageMargins left="0.45" right="0.34" top="0.33" bottom="0.31" header="0.5" footer="0.17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</dc:creator>
  <cp:keywords/>
  <dc:description/>
  <cp:lastModifiedBy>Admin</cp:lastModifiedBy>
  <cp:lastPrinted>2021-08-16T11:50:11Z</cp:lastPrinted>
  <dcterms:created xsi:type="dcterms:W3CDTF">2005-11-09T10:47:18Z</dcterms:created>
  <dcterms:modified xsi:type="dcterms:W3CDTF">2021-09-03T07:25:01Z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